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5-21-43-disa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3" l="1"/>
  <c r="E11" i="3"/>
  <c r="E14" i="3"/>
  <c r="E15" i="3"/>
  <c r="E21" i="3"/>
  <c r="I21" i="3"/>
  <c r="E24" i="3"/>
  <c r="E25" i="3" s="1"/>
  <c r="E16" i="3" l="1"/>
  <c r="E26" i="3"/>
  <c r="H130" i="5"/>
  <c r="I46" i="5"/>
  <c r="I44" i="5"/>
  <c r="I45" i="5"/>
  <c r="G131" i="5" l="1"/>
  <c r="G129" i="5" l="1"/>
  <c r="D86" i="5" l="1"/>
  <c r="D31" i="5"/>
  <c r="D30" i="5"/>
  <c r="D54" i="5"/>
  <c r="D53" i="5"/>
  <c r="D50" i="5"/>
  <c r="D49" i="5"/>
  <c r="I87" i="5"/>
  <c r="D55" i="5"/>
  <c r="B132" i="5" l="1"/>
  <c r="C123" i="5"/>
  <c r="C117" i="5"/>
  <c r="C111" i="5"/>
  <c r="C110" i="5"/>
  <c r="C103" i="5"/>
  <c r="C104" i="5" s="1"/>
  <c r="C97" i="5"/>
  <c r="C98" i="5" s="1"/>
  <c r="I88" i="5"/>
  <c r="D88" i="5"/>
  <c r="I85" i="5"/>
  <c r="D85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4" i="5"/>
  <c r="D74" i="5"/>
  <c r="I73" i="5"/>
  <c r="D73" i="5"/>
  <c r="I72" i="5"/>
  <c r="D72" i="5"/>
  <c r="I71" i="5"/>
  <c r="D71" i="5"/>
  <c r="I70" i="5"/>
  <c r="D70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D56" i="5"/>
  <c r="D52" i="5"/>
  <c r="D51" i="5"/>
  <c r="D48" i="5"/>
  <c r="D47" i="5"/>
  <c r="D46" i="5"/>
  <c r="D45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F128" i="5" s="1"/>
  <c r="G128" i="5" s="1"/>
  <c r="D89" i="5"/>
  <c r="C127" i="5" s="1"/>
  <c r="F127" i="5" s="1"/>
  <c r="G127" i="5" s="1"/>
  <c r="D57" i="5"/>
  <c r="C126" i="5" s="1"/>
  <c r="C132" i="5" l="1"/>
  <c r="F126" i="5"/>
  <c r="G126" i="5" s="1"/>
  <c r="G132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<sst xmlns="http://schemas.openxmlformats.org/spreadsheetml/2006/main" count="203" uniqueCount="170">
  <si>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</si>
  <si>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</si>
  <si>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</si>
  <si>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</si>
  <si>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</si>
  <si>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</si>
  <si>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</si>
  <si>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</si>
  <si>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</si>
  <si>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</si>
  <si>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</si>
  <si>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</si>
  <si>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</si>
  <si>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</si>
  <si>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</si>
  <si>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</si>
  <si>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</si>
  <si>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</si>
  <si>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</si>
  <si>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</si>
  <si>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</si>
  <si>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</si>
  <si>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</si>
  <si>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</si>
  <si>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</si>
  <si>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</si>
  <si>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</si>
  <si>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</si>
  <si>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</si>
  <si>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</si>
  <si>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</si>
  <si>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</si>
  <si>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</si>
  <si>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</si>
  <si>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</si>
  <si>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</si>
  <si>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</si>
  <si>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</si>
  <si>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</si>
  <si>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</si>
  <si>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</si>
  <si>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</si>
  <si>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</si>
  <si>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</si>
  <si>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</si>
  <si>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</si>
  <si>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</si>
  <si>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</si>
  <si>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</si>
  <si>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</si>
  <si>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</si>
  <si>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</si>
  <si>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</si>
  <si>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</si>
  <si>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</si>
  <si>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</si>
  <si>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</si>
  <si>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</si>
  <si>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</si>
  <si>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</si>
  <si>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</si>
  <si>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</si>
  <si>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</si>
  <si>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</si>
  <si>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</si>
  <si>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</si>
  <si>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</si>
  <si>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</si>
  <si>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</si>
  <si>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</si>
  <si>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</si>
  <si>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</si>
  <si>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</si>
  <si>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</si>
  <si>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</si>
  <si>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</si>
  <si>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</si>
  <si>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</si>
  <si>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</si>
  <si>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</si>
  <si>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</si>
  <si>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</si>
  <si>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</si>
  <si>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</si>
  <si>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</si>
  <si>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</si>
  <si>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</si>
  <si>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</si>
  <si>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</si>
  <si>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</si>
  <si>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</si>
  <si>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</si>
  <si>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</si>
  <si>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</si>
  <si>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</si>
  <si>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</si>
  <si>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</si>
  <si>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</si>
  <si>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</si>
  <si>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</si>
  <si>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</si>
  <si>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</si>
  <si>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</si>
  <si>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</si>
  <si>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</si>
  <si>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</si>
  <si>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</si>
  <si>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</si>
  <si>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</si>
  <si>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</si>
  <si>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</si>
  <si>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</si>
  <si>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</si>
  <si>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</si>
  <si>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</si>
  <si>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</si>
  <si>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</si>
  <si>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</si>
  <si>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</si>
  <si>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</si>
  <si>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</si>
  <si>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</si>
  <si>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</si>
  <si>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</si>
  <si>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</si>
  <si>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</si>
  <si>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</si>
  <si>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</si>
  <si>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</si>
  <si>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</si>
  <si>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</si>
  <si>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</si>
  <si>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</si>
  <si>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</si>
  <si>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</si>
  <si>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</si>
  <si>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</si>
  <si>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</si>
  <si>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</si>
  <si>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</si>
  <si>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</si>
  <si>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</si>
  <si>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</si>
  <si>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</si>
  <si>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</si>
  <si>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</si>
  <si>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</si>
  <si>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</si>
  <si>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</si>
  <si>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</si>
  <si>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</si>
  <si>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</si>
  <si>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</si>
  <si>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</si>
  <si>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</si>
  <si>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</si>
  <si>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</si>
  <si>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</si>
  <si>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</si>
  <si>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</si>
  <si>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COMBUSTIBLE</t>
  </si>
  <si>
    <t>CAJA TERMICA  EXTERIOR (2 polos)</t>
  </si>
  <si>
    <t>GRAPAS P / SUJETAR CABLE   12x3</t>
  </si>
  <si>
    <t xml:space="preserve">Sub total </t>
  </si>
  <si>
    <t>IVA</t>
  </si>
  <si>
    <t>DUCTO</t>
  </si>
  <si>
    <r>
      <t xml:space="preserve">Ubicación: </t>
    </r>
    <r>
      <rPr>
        <sz val="10"/>
        <color theme="1"/>
        <rFont val="Calibri"/>
        <family val="2"/>
        <scheme val="minor"/>
      </rPr>
      <t>Bodega de vinos</t>
    </r>
  </si>
  <si>
    <r>
      <t xml:space="preserve">Tipo de equipo: </t>
    </r>
    <r>
      <rPr>
        <sz val="10"/>
        <color theme="1"/>
        <rFont val="Calibri"/>
        <family val="2"/>
        <scheme val="minor"/>
      </rPr>
      <t>Equipo tipo paquete marca Lennox 15 toneladas Gas R-410 A, Voltaje: 230 V- 3- 60.</t>
    </r>
  </si>
  <si>
    <t xml:space="preserve">Suministro de Aire Acondicionado </t>
  </si>
  <si>
    <r>
      <t xml:space="preserve">Tipo de equipo: </t>
    </r>
    <r>
      <rPr>
        <sz val="10"/>
        <color theme="1"/>
        <rFont val="Calibri"/>
        <family val="2"/>
        <scheme val="minor"/>
      </rPr>
      <t>Equipo tipo paquete marca York 15 toneladas Gas R-410 A, Voltaje: 230 V- 3- 60.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</si>
</sst>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9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0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1" xfId="0" applyFont="1" applyBorder="1" applyAlignment="1"/>
    <xf numFmtId="0" fontId="5" fillId="2" borderId="13" xfId="0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6" xfId="1" applyNumberFormat="1" applyFont="1" applyBorder="1"/>
    <xf numFmtId="0" fontId="7" fillId="0" borderId="16" xfId="0" applyNumberFormat="1" applyFont="1" applyBorder="1"/>
    <xf numFmtId="0" fontId="7" fillId="0" borderId="0" xfId="0" applyFont="1" applyBorder="1"/>
    <xf numFmtId="44" fontId="9" fillId="0" borderId="16" xfId="1" applyFont="1" applyFill="1" applyBorder="1" applyAlignment="1">
      <alignment horizontal="center"/>
    </xf>
    <xf numFmtId="44" fontId="7" fillId="0" borderId="17" xfId="1" applyFont="1" applyBorder="1" applyAlignment="1">
      <alignment horizontal="center"/>
    </xf>
    <xf numFmtId="2" fontId="7" fillId="0" borderId="17" xfId="1" applyNumberFormat="1" applyFont="1" applyBorder="1"/>
    <xf numFmtId="0" fontId="7" fillId="0" borderId="17" xfId="0" applyNumberFormat="1" applyFont="1" applyBorder="1"/>
    <xf numFmtId="44" fontId="9" fillId="0" borderId="17" xfId="1" applyFont="1" applyFill="1" applyBorder="1" applyAlignment="1">
      <alignment horizontal="center"/>
    </xf>
    <xf numFmtId="44" fontId="7" fillId="0" borderId="17" xfId="0" applyNumberFormat="1" applyFont="1" applyBorder="1"/>
    <xf numFmtId="2" fontId="7" fillId="0" borderId="17" xfId="0" applyNumberFormat="1" applyFont="1" applyBorder="1"/>
    <xf numFmtId="12" fontId="7" fillId="0" borderId="0" xfId="0" applyNumberFormat="1" applyFont="1"/>
    <xf numFmtId="44" fontId="7" fillId="0" borderId="17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7" xfId="1" applyNumberFormat="1" applyFont="1" applyFill="1" applyBorder="1"/>
    <xf numFmtId="44" fontId="7" fillId="0" borderId="17" xfId="0" applyNumberFormat="1" applyFont="1" applyFill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9" xfId="0" applyFont="1" applyBorder="1"/>
    <xf numFmtId="0" fontId="7" fillId="0" borderId="0" xfId="0" applyFont="1" applyFill="1"/>
    <xf numFmtId="2" fontId="7" fillId="0" borderId="17" xfId="0" applyNumberFormat="1" applyFont="1" applyFill="1" applyBorder="1"/>
    <xf numFmtId="0" fontId="7" fillId="0" borderId="17" xfId="0" applyNumberFormat="1" applyFont="1" applyFill="1" applyBorder="1"/>
    <xf numFmtId="0" fontId="7" fillId="0" borderId="18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44" fontId="7" fillId="0" borderId="16" xfId="1" applyFont="1" applyBorder="1"/>
    <xf numFmtId="0" fontId="7" fillId="0" borderId="16" xfId="0" applyFont="1" applyBorder="1"/>
    <xf numFmtId="0" fontId="7" fillId="0" borderId="20" xfId="0" applyFont="1" applyBorder="1"/>
    <xf numFmtId="0" fontId="7" fillId="0" borderId="17" xfId="0" applyFont="1" applyBorder="1"/>
    <xf numFmtId="0" fontId="0" fillId="0" borderId="21" xfId="0" applyBorder="1"/>
    <xf numFmtId="0" fontId="10" fillId="0" borderId="0" xfId="0" applyFont="1"/>
    <xf numFmtId="44" fontId="7" fillId="0" borderId="17" xfId="1" applyFont="1" applyBorder="1"/>
    <xf numFmtId="0" fontId="7" fillId="0" borderId="17" xfId="0" applyFont="1" applyFill="1" applyBorder="1"/>
    <xf numFmtId="0" fontId="7" fillId="0" borderId="21" xfId="0" applyFont="1" applyBorder="1"/>
    <xf numFmtId="44" fontId="7" fillId="0" borderId="17" xfId="1" applyFont="1" applyFill="1" applyBorder="1"/>
    <xf numFmtId="44" fontId="7" fillId="0" borderId="16" xfId="1" applyFont="1" applyFill="1" applyBorder="1"/>
    <xf numFmtId="0" fontId="7" fillId="0" borderId="18" xfId="0" applyFont="1" applyBorder="1"/>
    <xf numFmtId="0" fontId="11" fillId="0" borderId="9" xfId="0" applyFont="1" applyBorder="1"/>
    <xf numFmtId="0" fontId="0" fillId="0" borderId="22" xfId="0" applyBorder="1"/>
    <xf numFmtId="0" fontId="0" fillId="0" borderId="23" xfId="0" applyBorder="1" applyAlignment="1">
      <alignment horizontal="center"/>
    </xf>
    <xf numFmtId="44" fontId="0" fillId="0" borderId="24" xfId="1" applyFont="1" applyBorder="1"/>
    <xf numFmtId="0" fontId="0" fillId="0" borderId="25" xfId="0" applyBorder="1"/>
    <xf numFmtId="0" fontId="0" fillId="0" borderId="0" xfId="0" applyBorder="1" applyAlignment="1">
      <alignment horizontal="center"/>
    </xf>
    <xf numFmtId="9" fontId="0" fillId="0" borderId="26" xfId="0" applyNumberFormat="1" applyBorder="1"/>
    <xf numFmtId="44" fontId="0" fillId="0" borderId="26" xfId="0" applyNumberFormat="1" applyBorder="1"/>
    <xf numFmtId="0" fontId="0" fillId="0" borderId="27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5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6" xfId="1" applyFont="1" applyBorder="1"/>
    <xf numFmtId="0" fontId="13" fillId="0" borderId="2" xfId="0" applyFont="1" applyBorder="1" applyAlignment="1">
      <alignment horizontal="right"/>
    </xf>
    <xf numFmtId="44" fontId="13" fillId="0" borderId="27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5" xfId="0" applyFont="1" applyBorder="1" applyAlignment="1">
      <alignment horizontal="right"/>
    </xf>
    <xf numFmtId="0" fontId="13" fillId="0" borderId="25" xfId="0" applyFont="1" applyBorder="1"/>
    <xf numFmtId="2" fontId="0" fillId="0" borderId="26" xfId="1" applyNumberFormat="1" applyFont="1" applyBorder="1"/>
    <xf numFmtId="9" fontId="2" fillId="0" borderId="28" xfId="0" applyNumberFormat="1" applyFont="1" applyBorder="1" applyAlignment="1">
      <alignment horizontal="center"/>
    </xf>
    <xf numFmtId="0" fontId="0" fillId="0" borderId="23" xfId="0" applyBorder="1"/>
    <xf numFmtId="9" fontId="2" fillId="0" borderId="29" xfId="0" applyNumberFormat="1" applyFont="1" applyBorder="1" applyAlignment="1">
      <alignment horizontal="center"/>
    </xf>
    <xf numFmtId="44" fontId="0" fillId="0" borderId="26" xfId="1" applyFont="1" applyBorder="1"/>
    <xf numFmtId="0" fontId="13" fillId="0" borderId="2" xfId="0" applyFont="1" applyBorder="1"/>
    <xf numFmtId="44" fontId="12" fillId="0" borderId="27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0" xfId="0" applyFont="1" applyBorder="1" applyAlignment="1">
      <alignment horizontal="center"/>
    </xf>
    <xf numFmtId="0" fontId="0" fillId="0" borderId="27" xfId="0" applyBorder="1"/>
    <xf numFmtId="0" fontId="7" fillId="3" borderId="0" xfId="0" applyFont="1" applyFill="1"/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7" xfId="1" applyFont="1" applyFill="1" applyBorder="1" applyAlignment="1">
      <alignment horizontal="center"/>
    </xf>
    <xf numFmtId="44" fontId="7" fillId="3" borderId="16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7" xfId="1" applyFont="1" applyFill="1" applyBorder="1"/>
    <xf numFmtId="0" fontId="7" fillId="3" borderId="0" xfId="0" applyFont="1" applyFill="1" applyBorder="1" applyAlignment="1">
      <alignment wrapText="1"/>
    </xf>
    <xf numFmtId="44" fontId="6" fillId="0" borderId="8" xfId="1" applyFont="1" applyBorder="1"/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44" fontId="17" fillId="0" borderId="8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17" fillId="0" borderId="31" xfId="0" applyFont="1" applyBorder="1" applyAlignment="1">
      <alignment horizontal="left" wrapText="1"/>
    </xf>
    <xf numFmtId="0" fontId="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wrapText="1"/>
    </xf>
    <xf numFmtId="44" fontId="17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7" fillId="0" borderId="0" xfId="0" applyFont="1" applyAlignment="1">
      <alignment wrapText="1"/>
    </xf>
    <xf numFmtId="0" fontId="17" fillId="0" borderId="8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91" activePane="bottomLeft" state="frozen"/>
      <selection pane="bottomLeft" activeCell="H88" sqref="H88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1">
        <v>44040</v>
      </c>
    </row>
    <row r="3" spans="1:10" ht="17.25" x14ac:dyDescent="0.25">
      <c r="A3" s="120" t="s">
        <v>6</v>
      </c>
      <c r="B3" s="120"/>
      <c r="C3" s="120"/>
      <c r="D3" s="120"/>
      <c r="E3" s="120"/>
      <c r="F3" s="120"/>
      <c r="G3" s="12"/>
      <c r="H3" s="12"/>
    </row>
    <row r="4" spans="1:10" ht="17.25" x14ac:dyDescent="0.25">
      <c r="A4" s="120"/>
      <c r="B4" s="120"/>
      <c r="C4" s="120"/>
      <c r="D4" s="120"/>
      <c r="E4" s="120"/>
      <c r="F4" s="120"/>
      <c r="G4" s="12"/>
      <c r="H4" s="12"/>
    </row>
    <row r="5" spans="1:10" x14ac:dyDescent="0.25">
      <c r="J5" s="13"/>
    </row>
    <row r="6" spans="1:10" x14ac:dyDescent="0.25">
      <c r="A6" t="s">
        <v>7</v>
      </c>
    </row>
    <row r="8" spans="1:10" x14ac:dyDescent="0.25">
      <c r="A8" s="14" t="s">
        <v>8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9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10</v>
      </c>
      <c r="B11" s="21" t="s">
        <v>11</v>
      </c>
      <c r="C11" s="22" t="s">
        <v>12</v>
      </c>
      <c r="D11" s="23" t="s">
        <v>0</v>
      </c>
      <c r="E11" s="24"/>
      <c r="F11" s="20" t="s">
        <v>13</v>
      </c>
      <c r="G11" s="21" t="s">
        <v>11</v>
      </c>
      <c r="H11" s="22" t="s">
        <v>12</v>
      </c>
      <c r="I11" s="23" t="s">
        <v>0</v>
      </c>
    </row>
    <row r="12" spans="1:10" x14ac:dyDescent="0.25">
      <c r="A12" s="92" t="s">
        <v>14</v>
      </c>
      <c r="B12" s="96">
        <v>0.37</v>
      </c>
      <c r="C12" s="26">
        <v>10</v>
      </c>
      <c r="D12" s="27">
        <f>C12*B12</f>
        <v>3.7</v>
      </c>
      <c r="E12" s="14"/>
      <c r="F12" s="28" t="s">
        <v>15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92" t="s">
        <v>16</v>
      </c>
      <c r="B13" s="93">
        <v>0.88</v>
      </c>
      <c r="C13" s="31">
        <v>10</v>
      </c>
      <c r="D13" s="32">
        <f t="shared" ref="D13:D56" si="0">C13*B13</f>
        <v>8.8000000000000007</v>
      </c>
      <c r="E13" s="14"/>
      <c r="F13" s="28" t="s">
        <v>17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92" t="s">
        <v>18</v>
      </c>
      <c r="B14" s="93">
        <v>2.37</v>
      </c>
      <c r="C14" s="31"/>
      <c r="D14" s="32">
        <f t="shared" si="0"/>
        <v>0</v>
      </c>
      <c r="E14" s="14"/>
      <c r="F14" s="28" t="s">
        <v>19</v>
      </c>
      <c r="G14" s="33">
        <v>0</v>
      </c>
      <c r="H14" s="31">
        <v>0</v>
      </c>
      <c r="I14" s="34">
        <f t="shared" ref="I14:I45" si="1">H14*G14</f>
        <v>0</v>
      </c>
    </row>
    <row r="15" spans="1:10" x14ac:dyDescent="0.25">
      <c r="A15" s="92" t="s">
        <v>20</v>
      </c>
      <c r="B15" s="93">
        <v>0.61</v>
      </c>
      <c r="C15" s="31"/>
      <c r="D15" s="32">
        <f t="shared" si="0"/>
        <v>0</v>
      </c>
      <c r="E15" s="14"/>
      <c r="F15" s="28" t="s">
        <v>21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92" t="s">
        <v>22</v>
      </c>
      <c r="B16" s="93">
        <v>1.1299999999999999</v>
      </c>
      <c r="C16" s="31"/>
      <c r="D16" s="32">
        <f t="shared" si="0"/>
        <v>0</v>
      </c>
      <c r="E16" s="14"/>
      <c r="F16" s="28" t="s">
        <v>23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24</v>
      </c>
      <c r="B17" s="30">
        <v>9.48</v>
      </c>
      <c r="C17" s="31"/>
      <c r="D17" s="32">
        <f t="shared" si="0"/>
        <v>0</v>
      </c>
      <c r="E17" s="14"/>
      <c r="F17" s="94" t="s">
        <v>25</v>
      </c>
      <c r="G17" s="95">
        <v>335</v>
      </c>
      <c r="H17" s="31">
        <v>0</v>
      </c>
      <c r="I17" s="34">
        <f t="shared" si="1"/>
        <v>0</v>
      </c>
    </row>
    <row r="18" spans="1:9" x14ac:dyDescent="0.25">
      <c r="A18" s="25" t="s">
        <v>26</v>
      </c>
      <c r="B18" s="30">
        <v>22.71</v>
      </c>
      <c r="C18" s="31"/>
      <c r="D18" s="32">
        <f t="shared" si="0"/>
        <v>0</v>
      </c>
      <c r="E18" s="14"/>
      <c r="F18" s="28" t="s">
        <v>27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28</v>
      </c>
      <c r="B19" s="30">
        <v>31.32</v>
      </c>
      <c r="C19" s="31"/>
      <c r="D19" s="32">
        <f t="shared" si="0"/>
        <v>0</v>
      </c>
      <c r="E19" s="14"/>
      <c r="F19" s="28" t="s">
        <v>29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30</v>
      </c>
      <c r="B20" s="30">
        <v>38.869999999999997</v>
      </c>
      <c r="C20" s="35"/>
      <c r="D20" s="32">
        <f t="shared" si="0"/>
        <v>0</v>
      </c>
      <c r="E20" s="14"/>
      <c r="F20" s="28" t="s">
        <v>31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32</v>
      </c>
      <c r="B21" s="30">
        <v>48.19</v>
      </c>
      <c r="C21" s="35"/>
      <c r="D21" s="32">
        <f t="shared" si="0"/>
        <v>0</v>
      </c>
      <c r="E21" s="14"/>
      <c r="F21" s="28" t="s">
        <v>33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34</v>
      </c>
      <c r="B22" s="30">
        <v>67.680000000000007</v>
      </c>
      <c r="C22" s="35"/>
      <c r="D22" s="32">
        <f t="shared" si="0"/>
        <v>0</v>
      </c>
      <c r="E22" s="14"/>
      <c r="F22" s="28" t="s">
        <v>35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36</v>
      </c>
      <c r="B23" s="30">
        <v>97.64</v>
      </c>
      <c r="C23" s="35"/>
      <c r="D23" s="32">
        <f t="shared" si="0"/>
        <v>0</v>
      </c>
      <c r="E23" s="14"/>
      <c r="F23" s="28" t="s">
        <v>37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38</v>
      </c>
      <c r="B24" s="30">
        <v>124.35</v>
      </c>
      <c r="C24" s="35"/>
      <c r="D24" s="32">
        <f t="shared" si="0"/>
        <v>0</v>
      </c>
      <c r="E24" s="14"/>
      <c r="F24" s="28" t="s">
        <v>39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40</v>
      </c>
      <c r="B25" s="30">
        <v>207.14</v>
      </c>
      <c r="C25" s="35"/>
      <c r="D25" s="32">
        <f t="shared" si="0"/>
        <v>0</v>
      </c>
      <c r="E25" s="14"/>
      <c r="F25" s="28" t="s">
        <v>41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92" t="s">
        <v>42</v>
      </c>
      <c r="B26" s="93">
        <v>1</v>
      </c>
      <c r="C26" s="35">
        <v>10</v>
      </c>
      <c r="D26" s="32">
        <f t="shared" si="0"/>
        <v>10</v>
      </c>
      <c r="E26" s="14"/>
      <c r="F26" s="28" t="s">
        <v>43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44</v>
      </c>
      <c r="B27" s="30">
        <v>1.05</v>
      </c>
      <c r="C27" s="35"/>
      <c r="D27" s="32">
        <f t="shared" si="0"/>
        <v>0</v>
      </c>
      <c r="E27" s="14"/>
      <c r="F27" s="28" t="s">
        <v>45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46</v>
      </c>
      <c r="B28" s="30">
        <v>1.32</v>
      </c>
      <c r="C28" s="35"/>
      <c r="D28" s="32">
        <f t="shared" si="0"/>
        <v>0</v>
      </c>
      <c r="E28" s="14"/>
      <c r="F28" s="28" t="s">
        <v>47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92" t="s">
        <v>136</v>
      </c>
      <c r="B29" s="93">
        <v>1</v>
      </c>
      <c r="C29" s="35"/>
      <c r="D29" s="32">
        <f t="shared" si="0"/>
        <v>0</v>
      </c>
      <c r="E29" s="14"/>
      <c r="F29" s="94" t="s">
        <v>139</v>
      </c>
      <c r="G29" s="95">
        <v>590</v>
      </c>
      <c r="H29" s="31">
        <v>0</v>
      </c>
      <c r="I29" s="34">
        <f t="shared" si="1"/>
        <v>0</v>
      </c>
    </row>
    <row r="30" spans="1:9" x14ac:dyDescent="0.25">
      <c r="A30" s="92" t="s">
        <v>146</v>
      </c>
      <c r="B30" s="93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92" t="s">
        <v>147</v>
      </c>
      <c r="B31" s="93">
        <v>1.07</v>
      </c>
      <c r="C31" s="35">
        <v>10</v>
      </c>
      <c r="D31" s="32">
        <f t="shared" si="0"/>
        <v>10.700000000000001</v>
      </c>
      <c r="E31" s="14"/>
      <c r="F31" s="38"/>
      <c r="G31" s="33"/>
      <c r="H31" s="31"/>
      <c r="I31" s="34"/>
    </row>
    <row r="32" spans="1:9" x14ac:dyDescent="0.25">
      <c r="A32" s="25" t="s">
        <v>48</v>
      </c>
      <c r="B32" s="37">
        <v>1</v>
      </c>
      <c r="C32" s="35"/>
      <c r="D32" s="32">
        <f t="shared" si="0"/>
        <v>0</v>
      </c>
      <c r="E32" s="14"/>
      <c r="F32" s="28" t="s">
        <v>49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92" t="s">
        <v>50</v>
      </c>
      <c r="B33" s="93">
        <v>15.74</v>
      </c>
      <c r="C33" s="35">
        <v>1</v>
      </c>
      <c r="D33" s="32">
        <f t="shared" si="0"/>
        <v>15.74</v>
      </c>
      <c r="E33" s="14"/>
      <c r="F33" s="28" t="s">
        <v>51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92" t="s">
        <v>52</v>
      </c>
      <c r="B34" s="93">
        <v>1.55</v>
      </c>
      <c r="C34" s="35"/>
      <c r="D34" s="32">
        <f t="shared" si="0"/>
        <v>0</v>
      </c>
      <c r="E34" s="14"/>
      <c r="F34" s="28" t="s">
        <v>53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54</v>
      </c>
      <c r="B35" s="30">
        <v>0.33</v>
      </c>
      <c r="C35" s="35"/>
      <c r="D35" s="32">
        <f t="shared" si="0"/>
        <v>0</v>
      </c>
      <c r="E35" s="14"/>
      <c r="F35" s="28" t="s">
        <v>55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56</v>
      </c>
      <c r="B36" s="30">
        <v>0.24</v>
      </c>
      <c r="C36" s="35"/>
      <c r="D36" s="32">
        <f t="shared" si="0"/>
        <v>0</v>
      </c>
      <c r="E36" s="14"/>
      <c r="F36" s="28" t="s">
        <v>57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92" t="s">
        <v>143</v>
      </c>
      <c r="B37" s="93">
        <v>0.57999999999999996</v>
      </c>
      <c r="C37" s="35"/>
      <c r="D37" s="32">
        <f t="shared" si="0"/>
        <v>0</v>
      </c>
      <c r="E37" s="14"/>
      <c r="F37" s="28" t="s">
        <v>58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92" t="s">
        <v>144</v>
      </c>
      <c r="B38" s="93">
        <v>0.72</v>
      </c>
      <c r="C38" s="35"/>
      <c r="D38" s="32">
        <f t="shared" si="0"/>
        <v>0</v>
      </c>
      <c r="E38" s="14"/>
      <c r="F38" s="28" t="s">
        <v>59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92" t="s">
        <v>142</v>
      </c>
      <c r="B39" s="93">
        <v>0.34</v>
      </c>
      <c r="C39" s="35"/>
      <c r="D39" s="32">
        <f t="shared" si="0"/>
        <v>0</v>
      </c>
      <c r="E39" s="14"/>
      <c r="F39" s="28" t="s">
        <v>61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60</v>
      </c>
      <c r="B40" s="30">
        <v>0</v>
      </c>
      <c r="C40" s="35"/>
      <c r="D40" s="32">
        <f t="shared" si="0"/>
        <v>0</v>
      </c>
      <c r="E40" s="14"/>
      <c r="F40" s="99" t="s">
        <v>62</v>
      </c>
      <c r="G40" s="95">
        <v>1028</v>
      </c>
      <c r="H40" s="39"/>
      <c r="I40" s="40">
        <f t="shared" si="1"/>
        <v>0</v>
      </c>
    </row>
    <row r="41" spans="1:11" x14ac:dyDescent="0.25">
      <c r="A41" s="25" t="s">
        <v>60</v>
      </c>
      <c r="B41" s="30">
        <v>0</v>
      </c>
      <c r="C41" s="35"/>
      <c r="D41" s="32">
        <f t="shared" si="0"/>
        <v>0</v>
      </c>
      <c r="E41" s="14"/>
      <c r="F41" s="28" t="s">
        <v>63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60</v>
      </c>
      <c r="B42" s="30">
        <v>0</v>
      </c>
      <c r="C42" s="35"/>
      <c r="D42" s="32">
        <f t="shared" si="0"/>
        <v>0</v>
      </c>
      <c r="E42" s="14"/>
      <c r="F42" s="28" t="s">
        <v>64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92" t="s">
        <v>65</v>
      </c>
      <c r="B43" s="93">
        <v>7.68</v>
      </c>
      <c r="C43" s="35"/>
      <c r="D43" s="32">
        <f t="shared" si="0"/>
        <v>0</v>
      </c>
      <c r="E43" s="14"/>
      <c r="F43" s="28" t="s">
        <v>66</v>
      </c>
      <c r="G43" s="33">
        <v>0</v>
      </c>
      <c r="H43" s="31">
        <v>0</v>
      </c>
      <c r="I43" s="34">
        <f t="shared" si="1"/>
        <v>0</v>
      </c>
    </row>
    <row r="44" spans="1:11" x14ac:dyDescent="0.25">
      <c r="A44" s="92"/>
      <c r="B44" s="93"/>
      <c r="C44" s="35"/>
      <c r="D44" s="32"/>
      <c r="E44" s="14"/>
      <c r="F44" s="28" t="s">
        <v>165</v>
      </c>
      <c r="G44" s="33">
        <v>60</v>
      </c>
      <c r="H44" s="31">
        <v>1</v>
      </c>
      <c r="I44" s="34">
        <f t="shared" si="1"/>
        <v>60</v>
      </c>
    </row>
    <row r="45" spans="1:11" ht="15.75" thickBot="1" x14ac:dyDescent="0.3">
      <c r="A45" s="92" t="s">
        <v>67</v>
      </c>
      <c r="B45" s="93">
        <v>5.22</v>
      </c>
      <c r="C45" s="35">
        <v>1</v>
      </c>
      <c r="D45" s="32">
        <f t="shared" si="0"/>
        <v>5.22</v>
      </c>
      <c r="E45" s="14"/>
      <c r="F45" s="28" t="s">
        <v>68</v>
      </c>
      <c r="G45" s="33">
        <v>395</v>
      </c>
      <c r="H45" s="31">
        <v>0</v>
      </c>
      <c r="I45" s="34">
        <f t="shared" si="1"/>
        <v>0</v>
      </c>
    </row>
    <row r="46" spans="1:11" ht="19.5" thickBot="1" x14ac:dyDescent="0.35">
      <c r="A46" s="92" t="s">
        <v>69</v>
      </c>
      <c r="B46" s="93">
        <v>71</v>
      </c>
      <c r="C46" s="35"/>
      <c r="D46" s="32">
        <f t="shared" si="0"/>
        <v>0</v>
      </c>
      <c r="E46" s="14"/>
      <c r="F46" s="41" t="s">
        <v>70</v>
      </c>
      <c r="G46" s="42"/>
      <c r="H46" s="28"/>
      <c r="I46" s="43">
        <f>SUM(I12:I45)</f>
        <v>60</v>
      </c>
    </row>
    <row r="47" spans="1:11" x14ac:dyDescent="0.25">
      <c r="A47" s="92" t="s">
        <v>71</v>
      </c>
      <c r="B47" s="93">
        <v>6.28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92" t="s">
        <v>72</v>
      </c>
      <c r="B48" s="93">
        <v>71</v>
      </c>
      <c r="C48" s="35"/>
      <c r="D48" s="32">
        <f t="shared" si="0"/>
        <v>0</v>
      </c>
      <c r="E48" s="14"/>
      <c r="F48" s="14"/>
      <c r="G48" s="14"/>
      <c r="H48" s="14"/>
      <c r="I48" s="14"/>
    </row>
    <row r="49" spans="1:10" x14ac:dyDescent="0.25">
      <c r="A49" s="92" t="s">
        <v>137</v>
      </c>
      <c r="B49" s="93">
        <v>8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92" t="s">
        <v>138</v>
      </c>
      <c r="B50" s="93">
        <v>8.85</v>
      </c>
      <c r="C50" s="35"/>
      <c r="D50" s="32">
        <f t="shared" si="0"/>
        <v>0</v>
      </c>
      <c r="E50" s="14"/>
      <c r="F50" s="14"/>
      <c r="G50" s="14"/>
      <c r="H50" s="14"/>
      <c r="I50" s="14"/>
    </row>
    <row r="51" spans="1:10" x14ac:dyDescent="0.25">
      <c r="A51" s="92" t="s">
        <v>73</v>
      </c>
      <c r="B51" s="93">
        <v>41</v>
      </c>
      <c r="C51" s="45"/>
      <c r="D51" s="46">
        <f t="shared" si="0"/>
        <v>0</v>
      </c>
      <c r="E51" s="14"/>
      <c r="F51" s="14"/>
      <c r="G51" s="14"/>
      <c r="H51" s="14"/>
      <c r="I51" s="14"/>
    </row>
    <row r="52" spans="1:10" x14ac:dyDescent="0.25">
      <c r="A52" s="92" t="s">
        <v>140</v>
      </c>
      <c r="B52" s="93">
        <v>40</v>
      </c>
      <c r="C52" s="35"/>
      <c r="D52" s="32">
        <f t="shared" si="0"/>
        <v>0</v>
      </c>
      <c r="E52" s="14"/>
      <c r="F52" s="14"/>
      <c r="G52" s="14"/>
      <c r="H52" s="14"/>
      <c r="I52" s="14"/>
    </row>
    <row r="53" spans="1:10" x14ac:dyDescent="0.25">
      <c r="A53" s="92" t="s">
        <v>141</v>
      </c>
      <c r="B53" s="93">
        <v>4</v>
      </c>
      <c r="C53" s="35"/>
      <c r="D53" s="47">
        <f t="shared" si="0"/>
        <v>0</v>
      </c>
      <c r="E53" s="14"/>
      <c r="F53" s="14"/>
      <c r="G53" s="14"/>
      <c r="H53" s="14"/>
      <c r="I53" s="14"/>
    </row>
    <row r="54" spans="1:10" ht="26.25" x14ac:dyDescent="0.25">
      <c r="A54" s="97" t="s">
        <v>145</v>
      </c>
      <c r="B54" s="93">
        <v>23.18</v>
      </c>
      <c r="C54" s="35"/>
      <c r="D54" s="47">
        <f t="shared" si="0"/>
        <v>0</v>
      </c>
      <c r="E54" s="14"/>
      <c r="F54" s="14"/>
      <c r="G54" s="14"/>
      <c r="H54" s="14"/>
      <c r="I54" s="14"/>
    </row>
    <row r="55" spans="1:10" x14ac:dyDescent="0.25">
      <c r="A55" s="92" t="s">
        <v>132</v>
      </c>
      <c r="B55" s="93">
        <v>8.75</v>
      </c>
      <c r="C55" s="35"/>
      <c r="D55" s="47">
        <f t="shared" si="0"/>
        <v>0</v>
      </c>
      <c r="E55" s="14"/>
      <c r="F55" s="14"/>
      <c r="G55" s="14"/>
      <c r="H55" s="14"/>
      <c r="I55" s="14"/>
    </row>
    <row r="56" spans="1:10" ht="15.75" thickBot="1" x14ac:dyDescent="0.3">
      <c r="A56" s="25" t="s">
        <v>74</v>
      </c>
      <c r="B56" s="30">
        <v>1111.52</v>
      </c>
      <c r="C56" s="35"/>
      <c r="D56" s="47">
        <f t="shared" si="0"/>
        <v>0</v>
      </c>
      <c r="E56" s="14"/>
      <c r="F56" s="14"/>
      <c r="G56" s="14"/>
      <c r="H56" s="14"/>
      <c r="I56" s="14"/>
    </row>
    <row r="57" spans="1:10" ht="19.5" thickBot="1" x14ac:dyDescent="0.35">
      <c r="A57" s="41" t="s">
        <v>70</v>
      </c>
      <c r="B57" s="48"/>
      <c r="C57" s="28"/>
      <c r="D57" s="43">
        <f>SUM(D12:D56)*1.13</f>
        <v>61.200800000000001</v>
      </c>
      <c r="E57" s="14"/>
      <c r="F57" s="14"/>
      <c r="G57" s="14"/>
      <c r="H57" s="14"/>
      <c r="I57" s="14"/>
    </row>
    <row r="58" spans="1:10" x14ac:dyDescent="0.25">
      <c r="A58" s="25"/>
      <c r="B58" s="48"/>
      <c r="C58" s="28"/>
      <c r="D58" s="28"/>
      <c r="E58" s="14"/>
      <c r="F58" s="14"/>
      <c r="G58" s="14"/>
      <c r="H58" s="14"/>
      <c r="I58" s="14"/>
    </row>
    <row r="59" spans="1:10" ht="15.75" thickBot="1" x14ac:dyDescent="0.3">
      <c r="D59" s="5"/>
    </row>
    <row r="60" spans="1:10" ht="19.5" thickBot="1" x14ac:dyDescent="0.35">
      <c r="A60" s="20" t="s">
        <v>75</v>
      </c>
      <c r="B60" s="21" t="s">
        <v>11</v>
      </c>
      <c r="C60" s="22" t="s">
        <v>12</v>
      </c>
      <c r="D60" s="23" t="s">
        <v>0</v>
      </c>
      <c r="E60" s="49"/>
      <c r="F60" s="20" t="s">
        <v>76</v>
      </c>
      <c r="G60" s="21" t="s">
        <v>11</v>
      </c>
      <c r="H60" s="22" t="s">
        <v>12</v>
      </c>
      <c r="I60" s="23" t="s">
        <v>0</v>
      </c>
    </row>
    <row r="61" spans="1:10" x14ac:dyDescent="0.25">
      <c r="A61" s="92" t="s">
        <v>156</v>
      </c>
      <c r="B61" s="96">
        <v>9.0708000000000002</v>
      </c>
      <c r="C61" s="50">
        <v>5</v>
      </c>
      <c r="D61" s="51">
        <f>C61*B61</f>
        <v>45.353999999999999</v>
      </c>
      <c r="E61" s="52"/>
      <c r="F61" s="25" t="s">
        <v>77</v>
      </c>
      <c r="G61" s="50">
        <v>1</v>
      </c>
      <c r="H61" s="53"/>
      <c r="I61" s="51">
        <f>G61*H61</f>
        <v>0</v>
      </c>
      <c r="J61" s="54"/>
    </row>
    <row r="62" spans="1:10" x14ac:dyDescent="0.25">
      <c r="A62" s="55" t="s">
        <v>78</v>
      </c>
      <c r="B62" s="30">
        <v>0</v>
      </c>
      <c r="C62" s="50"/>
      <c r="D62" s="53">
        <f t="shared" ref="D62:D88" si="2">B62*C62</f>
        <v>0</v>
      </c>
      <c r="E62" s="25"/>
      <c r="F62" s="25" t="s">
        <v>79</v>
      </c>
      <c r="G62" s="56">
        <v>1.99</v>
      </c>
      <c r="H62" s="53"/>
      <c r="I62" s="53">
        <f t="shared" ref="I62:I88" si="3">G62*H62</f>
        <v>0</v>
      </c>
    </row>
    <row r="63" spans="1:10" x14ac:dyDescent="0.25">
      <c r="A63" s="92" t="s">
        <v>80</v>
      </c>
      <c r="B63" s="93">
        <v>0.44</v>
      </c>
      <c r="C63" s="50">
        <v>5</v>
      </c>
      <c r="D63" s="53">
        <f t="shared" si="2"/>
        <v>2.2000000000000002</v>
      </c>
      <c r="E63" s="25"/>
      <c r="F63" s="92" t="s">
        <v>81</v>
      </c>
      <c r="G63" s="98">
        <v>2.4779</v>
      </c>
      <c r="H63" s="57"/>
      <c r="I63" s="53">
        <f t="shared" si="3"/>
        <v>0</v>
      </c>
    </row>
    <row r="64" spans="1:10" x14ac:dyDescent="0.25">
      <c r="A64" s="92" t="s">
        <v>148</v>
      </c>
      <c r="B64" s="93">
        <v>1.06</v>
      </c>
      <c r="C64" s="50"/>
      <c r="D64" s="53">
        <f t="shared" si="2"/>
        <v>0</v>
      </c>
      <c r="E64" s="58"/>
      <c r="F64" s="25" t="s">
        <v>82</v>
      </c>
      <c r="G64" s="56">
        <v>2.19</v>
      </c>
      <c r="H64" s="57"/>
      <c r="I64" s="53">
        <f t="shared" si="3"/>
        <v>0</v>
      </c>
    </row>
    <row r="65" spans="1:10" x14ac:dyDescent="0.25">
      <c r="A65" s="25" t="s">
        <v>83</v>
      </c>
      <c r="B65" s="30">
        <v>4.25</v>
      </c>
      <c r="C65" s="50"/>
      <c r="D65" s="53">
        <f t="shared" si="2"/>
        <v>0</v>
      </c>
      <c r="E65" s="58"/>
      <c r="F65" s="92" t="s">
        <v>84</v>
      </c>
      <c r="G65" s="98">
        <v>1.177</v>
      </c>
      <c r="H65" s="57">
        <v>10</v>
      </c>
      <c r="I65" s="53">
        <f t="shared" si="3"/>
        <v>11.77</v>
      </c>
    </row>
    <row r="66" spans="1:10" x14ac:dyDescent="0.25">
      <c r="A66" s="92" t="s">
        <v>151</v>
      </c>
      <c r="B66" s="95">
        <v>0.30969999999999998</v>
      </c>
      <c r="C66" s="50"/>
      <c r="D66" s="53">
        <f t="shared" si="2"/>
        <v>0</v>
      </c>
      <c r="E66" s="58"/>
      <c r="F66" s="25" t="s">
        <v>85</v>
      </c>
      <c r="G66" s="56">
        <v>0.81</v>
      </c>
      <c r="H66" s="57"/>
      <c r="I66" s="53">
        <f t="shared" si="3"/>
        <v>0</v>
      </c>
    </row>
    <row r="67" spans="1:10" x14ac:dyDescent="0.25">
      <c r="A67" s="92" t="s">
        <v>152</v>
      </c>
      <c r="B67" s="95">
        <v>3.5400000000000001E-2</v>
      </c>
      <c r="C67" s="50"/>
      <c r="D67" s="53">
        <f t="shared" si="2"/>
        <v>0</v>
      </c>
      <c r="E67" s="58"/>
      <c r="F67" s="25" t="s">
        <v>86</v>
      </c>
      <c r="G67" s="56">
        <v>1.2</v>
      </c>
      <c r="H67" s="53"/>
      <c r="I67" s="53">
        <f t="shared" si="3"/>
        <v>0</v>
      </c>
    </row>
    <row r="68" spans="1:10" x14ac:dyDescent="0.25">
      <c r="A68" s="92" t="s">
        <v>153</v>
      </c>
      <c r="B68" s="95">
        <v>0.8407</v>
      </c>
      <c r="C68" s="50"/>
      <c r="D68" s="53"/>
      <c r="E68" s="58"/>
      <c r="F68" s="25"/>
      <c r="G68" s="56"/>
      <c r="H68" s="57"/>
      <c r="I68" s="53"/>
    </row>
    <row r="69" spans="1:10" x14ac:dyDescent="0.25">
      <c r="A69" s="92" t="s">
        <v>154</v>
      </c>
      <c r="B69" s="95">
        <v>5.3100000000000001E-2</v>
      </c>
      <c r="C69" s="50"/>
      <c r="D69" s="53"/>
      <c r="E69" s="58"/>
      <c r="F69" s="25"/>
      <c r="G69" s="56"/>
      <c r="H69" s="57"/>
      <c r="I69" s="53"/>
    </row>
    <row r="70" spans="1:10" x14ac:dyDescent="0.25">
      <c r="A70" s="25" t="s">
        <v>149</v>
      </c>
      <c r="B70" s="30">
        <v>0.28999999999999998</v>
      </c>
      <c r="C70" s="50"/>
      <c r="D70" s="53">
        <f t="shared" si="2"/>
        <v>0</v>
      </c>
      <c r="E70" s="58"/>
      <c r="F70" s="92" t="s">
        <v>87</v>
      </c>
      <c r="G70" s="98">
        <v>0.47789999999999999</v>
      </c>
      <c r="H70" s="53"/>
      <c r="I70" s="53">
        <f t="shared" si="3"/>
        <v>0</v>
      </c>
    </row>
    <row r="71" spans="1:10" x14ac:dyDescent="0.25">
      <c r="A71" s="25" t="s">
        <v>88</v>
      </c>
      <c r="B71" s="30">
        <v>2.4</v>
      </c>
      <c r="C71" s="50"/>
      <c r="D71" s="53">
        <f t="shared" si="2"/>
        <v>0</v>
      </c>
      <c r="E71" s="58"/>
      <c r="F71" s="25" t="s">
        <v>89</v>
      </c>
      <c r="G71" s="56">
        <v>0.85</v>
      </c>
      <c r="H71" s="53"/>
      <c r="I71" s="53">
        <f t="shared" si="3"/>
        <v>0</v>
      </c>
    </row>
    <row r="72" spans="1:10" x14ac:dyDescent="0.25">
      <c r="A72" s="92" t="s">
        <v>90</v>
      </c>
      <c r="B72" s="93">
        <v>8.8499999999999995E-2</v>
      </c>
      <c r="C72" s="50"/>
      <c r="D72" s="53">
        <f t="shared" si="2"/>
        <v>0</v>
      </c>
      <c r="E72" s="58"/>
      <c r="F72" s="92" t="s">
        <v>91</v>
      </c>
      <c r="G72" s="98">
        <v>8.81</v>
      </c>
      <c r="H72" s="53">
        <v>1</v>
      </c>
      <c r="I72" s="53">
        <f t="shared" si="3"/>
        <v>8.81</v>
      </c>
    </row>
    <row r="73" spans="1:10" x14ac:dyDescent="0.25">
      <c r="A73" s="25" t="s">
        <v>92</v>
      </c>
      <c r="B73" s="30">
        <v>0.18</v>
      </c>
      <c r="C73" s="50"/>
      <c r="D73" s="53">
        <f t="shared" si="2"/>
        <v>0</v>
      </c>
      <c r="E73" s="58"/>
      <c r="F73" s="25" t="s">
        <v>161</v>
      </c>
      <c r="G73" s="56">
        <v>50.95</v>
      </c>
      <c r="H73" s="53"/>
      <c r="I73" s="53">
        <f t="shared" si="3"/>
        <v>0</v>
      </c>
    </row>
    <row r="74" spans="1:10" x14ac:dyDescent="0.25">
      <c r="A74" s="92" t="s">
        <v>93</v>
      </c>
      <c r="B74" s="93">
        <v>0.13270000000000001</v>
      </c>
      <c r="C74" s="50"/>
      <c r="D74" s="53">
        <f t="shared" si="2"/>
        <v>0</v>
      </c>
      <c r="E74" s="58"/>
      <c r="F74" s="92" t="s">
        <v>94</v>
      </c>
      <c r="G74" s="98">
        <v>1.1504000000000001</v>
      </c>
      <c r="H74" s="57"/>
      <c r="I74" s="53">
        <f t="shared" si="3"/>
        <v>0</v>
      </c>
    </row>
    <row r="75" spans="1:10" x14ac:dyDescent="0.25">
      <c r="A75" s="92" t="s">
        <v>150</v>
      </c>
      <c r="B75" s="93">
        <v>6.1899999999999997E-2</v>
      </c>
      <c r="C75" s="50"/>
      <c r="D75" s="53"/>
      <c r="E75" s="58"/>
      <c r="F75" s="92" t="s">
        <v>158</v>
      </c>
      <c r="G75" s="98">
        <v>11.327400000000001</v>
      </c>
      <c r="H75" s="57">
        <v>1</v>
      </c>
      <c r="I75" s="53"/>
    </row>
    <row r="76" spans="1:10" x14ac:dyDescent="0.25">
      <c r="A76" s="92"/>
      <c r="B76" s="93"/>
      <c r="C76" s="50"/>
      <c r="D76" s="53"/>
      <c r="E76" s="58"/>
      <c r="F76" s="92" t="s">
        <v>159</v>
      </c>
      <c r="G76" s="98">
        <v>10.575200000000001</v>
      </c>
      <c r="H76" s="57"/>
      <c r="I76" s="53"/>
    </row>
    <row r="77" spans="1:10" x14ac:dyDescent="0.25">
      <c r="A77" s="25" t="s">
        <v>133</v>
      </c>
      <c r="B77" s="30">
        <v>0.2</v>
      </c>
      <c r="C77" s="50"/>
      <c r="D77" s="53">
        <f t="shared" si="2"/>
        <v>0</v>
      </c>
      <c r="E77" s="58"/>
      <c r="F77" s="25" t="s">
        <v>134</v>
      </c>
      <c r="G77" s="56">
        <v>11.95</v>
      </c>
      <c r="H77" s="57"/>
      <c r="I77" s="53">
        <f t="shared" si="3"/>
        <v>0</v>
      </c>
    </row>
    <row r="78" spans="1:10" x14ac:dyDescent="0.25">
      <c r="A78" s="25" t="s">
        <v>95</v>
      </c>
      <c r="B78" s="30">
        <v>0.75</v>
      </c>
      <c r="C78" s="50"/>
      <c r="D78" s="53">
        <f t="shared" si="2"/>
        <v>0</v>
      </c>
      <c r="E78" s="25"/>
      <c r="F78" s="25" t="s">
        <v>96</v>
      </c>
      <c r="G78" s="56">
        <v>0</v>
      </c>
      <c r="H78" s="57"/>
      <c r="I78" s="53">
        <f t="shared" si="3"/>
        <v>0</v>
      </c>
    </row>
    <row r="79" spans="1:10" x14ac:dyDescent="0.25">
      <c r="A79" s="25" t="s">
        <v>97</v>
      </c>
      <c r="B79" s="30">
        <v>0.15</v>
      </c>
      <c r="C79" s="50"/>
      <c r="D79" s="53">
        <f t="shared" si="2"/>
        <v>0</v>
      </c>
      <c r="E79" s="25"/>
      <c r="F79" s="44" t="s">
        <v>98</v>
      </c>
      <c r="G79" s="59">
        <v>12.5</v>
      </c>
      <c r="H79" s="57"/>
      <c r="I79" s="57">
        <f t="shared" si="3"/>
        <v>0</v>
      </c>
      <c r="J79" s="54"/>
    </row>
    <row r="80" spans="1:10" x14ac:dyDescent="0.25">
      <c r="A80" s="92" t="s">
        <v>155</v>
      </c>
      <c r="B80" s="93">
        <v>2.5663999999999998</v>
      </c>
      <c r="C80" s="60"/>
      <c r="D80" s="57">
        <f t="shared" si="2"/>
        <v>0</v>
      </c>
      <c r="E80" s="25"/>
      <c r="F80" s="25" t="s">
        <v>99</v>
      </c>
      <c r="G80" s="56">
        <v>0.5</v>
      </c>
      <c r="H80" s="57"/>
      <c r="I80" s="53">
        <f t="shared" si="3"/>
        <v>0</v>
      </c>
      <c r="J80" s="54"/>
    </row>
    <row r="81" spans="1:9" x14ac:dyDescent="0.25">
      <c r="A81" s="25" t="s">
        <v>100</v>
      </c>
      <c r="B81" s="30">
        <v>21.95</v>
      </c>
      <c r="C81" s="50"/>
      <c r="D81" s="53">
        <f t="shared" si="2"/>
        <v>0</v>
      </c>
      <c r="E81" s="25"/>
      <c r="F81" s="25" t="s">
        <v>101</v>
      </c>
      <c r="G81" s="56">
        <v>0.15</v>
      </c>
      <c r="H81" s="57"/>
      <c r="I81" s="53">
        <f t="shared" si="3"/>
        <v>0</v>
      </c>
    </row>
    <row r="82" spans="1:9" x14ac:dyDescent="0.25">
      <c r="A82" s="25" t="s">
        <v>102</v>
      </c>
      <c r="B82" s="30">
        <v>2.15</v>
      </c>
      <c r="C82" s="50"/>
      <c r="D82" s="53">
        <f t="shared" si="2"/>
        <v>0</v>
      </c>
      <c r="E82" s="25"/>
      <c r="F82" s="25" t="s">
        <v>103</v>
      </c>
      <c r="G82" s="56">
        <v>1.85</v>
      </c>
      <c r="H82" s="57"/>
      <c r="I82" s="53">
        <f t="shared" si="3"/>
        <v>0</v>
      </c>
    </row>
    <row r="83" spans="1:9" x14ac:dyDescent="0.25">
      <c r="A83" s="25" t="s">
        <v>104</v>
      </c>
      <c r="B83" s="30">
        <v>0</v>
      </c>
      <c r="C83" s="50"/>
      <c r="D83" s="53">
        <f t="shared" si="2"/>
        <v>0</v>
      </c>
      <c r="E83" s="25"/>
      <c r="F83" s="25" t="s">
        <v>105</v>
      </c>
      <c r="G83" s="56">
        <v>170</v>
      </c>
      <c r="H83" s="57"/>
      <c r="I83" s="53">
        <f t="shared" si="3"/>
        <v>0</v>
      </c>
    </row>
    <row r="84" spans="1:9" x14ac:dyDescent="0.25">
      <c r="A84" s="44" t="s">
        <v>106</v>
      </c>
      <c r="B84" s="37">
        <v>2.35</v>
      </c>
      <c r="C84" s="60"/>
      <c r="D84" s="57">
        <f t="shared" si="2"/>
        <v>0</v>
      </c>
      <c r="E84" s="25"/>
      <c r="F84" s="25" t="s">
        <v>162</v>
      </c>
      <c r="G84" s="56">
        <v>0.1</v>
      </c>
      <c r="H84" s="57"/>
      <c r="I84" s="53">
        <f t="shared" si="3"/>
        <v>0</v>
      </c>
    </row>
    <row r="85" spans="1:9" x14ac:dyDescent="0.25">
      <c r="A85" s="25" t="s">
        <v>107</v>
      </c>
      <c r="B85" s="30">
        <v>1</v>
      </c>
      <c r="C85" s="50"/>
      <c r="D85" s="53">
        <f t="shared" si="2"/>
        <v>0</v>
      </c>
      <c r="E85" s="25"/>
      <c r="F85" s="25" t="s">
        <v>108</v>
      </c>
      <c r="G85" s="56">
        <v>0.88</v>
      </c>
      <c r="H85" s="57"/>
      <c r="I85" s="53">
        <f t="shared" si="3"/>
        <v>0</v>
      </c>
    </row>
    <row r="86" spans="1:9" x14ac:dyDescent="0.25">
      <c r="A86" s="92" t="s">
        <v>157</v>
      </c>
      <c r="B86" s="93">
        <v>1.7257</v>
      </c>
      <c r="C86" s="50"/>
      <c r="D86" s="61">
        <f t="shared" si="2"/>
        <v>0</v>
      </c>
      <c r="E86" s="25"/>
      <c r="F86" s="25"/>
      <c r="G86" s="56"/>
      <c r="H86" s="57"/>
      <c r="I86" s="61"/>
    </row>
    <row r="87" spans="1:9" x14ac:dyDescent="0.25">
      <c r="A87" s="25"/>
      <c r="B87" s="30"/>
      <c r="C87" s="50"/>
      <c r="D87" s="61"/>
      <c r="E87" s="25"/>
      <c r="F87" s="92" t="s">
        <v>135</v>
      </c>
      <c r="G87" s="98">
        <v>8.59</v>
      </c>
      <c r="H87" s="57">
        <v>1</v>
      </c>
      <c r="I87" s="61">
        <f t="shared" si="3"/>
        <v>8.59</v>
      </c>
    </row>
    <row r="88" spans="1:9" ht="15.75" thickBot="1" x14ac:dyDescent="0.3">
      <c r="A88" s="25" t="s">
        <v>109</v>
      </c>
      <c r="B88" s="30">
        <v>1</v>
      </c>
      <c r="C88" s="50"/>
      <c r="D88" s="61">
        <f t="shared" si="2"/>
        <v>0</v>
      </c>
      <c r="E88" s="25"/>
      <c r="F88" s="25" t="s">
        <v>110</v>
      </c>
      <c r="G88" s="56">
        <v>45.95</v>
      </c>
      <c r="H88" s="57"/>
      <c r="I88" s="61">
        <f t="shared" si="3"/>
        <v>0</v>
      </c>
    </row>
    <row r="89" spans="1:9" ht="15" customHeight="1" thickBot="1" x14ac:dyDescent="0.3">
      <c r="A89" s="105" t="s">
        <v>70</v>
      </c>
      <c r="B89" s="106"/>
      <c r="C89" s="107"/>
      <c r="D89" s="108">
        <f>SUM(D61:D88)*1.13</f>
        <v>53.736019999999996</v>
      </c>
      <c r="E89" s="109"/>
      <c r="F89" s="105" t="s">
        <v>70</v>
      </c>
      <c r="G89" s="14"/>
      <c r="H89" s="14"/>
      <c r="I89" s="62">
        <f>SUM(I61:I88)*1.13</f>
        <v>32.962099999999992</v>
      </c>
    </row>
    <row r="90" spans="1:9" x14ac:dyDescent="0.25">
      <c r="A90" s="14"/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 t="s">
        <v>111</v>
      </c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/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>
        <v>10</v>
      </c>
      <c r="C93" s="14"/>
      <c r="D93" s="14"/>
      <c r="E93" s="14"/>
      <c r="F93" s="14"/>
      <c r="G93" s="14"/>
      <c r="H93" s="14"/>
      <c r="I93" s="14"/>
    </row>
    <row r="94" spans="1:9" x14ac:dyDescent="0.25">
      <c r="A94" s="14"/>
      <c r="B94" s="15"/>
      <c r="C94" s="14"/>
      <c r="D94" s="14"/>
      <c r="E94" s="14"/>
      <c r="F94" s="14"/>
      <c r="G94" s="14"/>
      <c r="H94" s="14"/>
      <c r="I94" s="14"/>
    </row>
    <row r="95" spans="1:9" hidden="1" x14ac:dyDescent="0.25">
      <c r="A95" s="63" t="s">
        <v>112</v>
      </c>
      <c r="B95" s="64"/>
      <c r="C95" s="65">
        <v>1617</v>
      </c>
      <c r="D95" s="14"/>
      <c r="E95" s="14"/>
      <c r="F95" s="14"/>
      <c r="G95" s="14"/>
      <c r="H95" s="14"/>
      <c r="I95" s="14"/>
    </row>
    <row r="96" spans="1:9" hidden="1" x14ac:dyDescent="0.25">
      <c r="A96" s="66" t="s">
        <v>113</v>
      </c>
      <c r="B96" s="67"/>
      <c r="C96" s="68">
        <v>0</v>
      </c>
      <c r="D96" s="14"/>
      <c r="E96" s="14"/>
      <c r="F96" s="14"/>
      <c r="G96" s="14"/>
      <c r="H96" s="14"/>
      <c r="I96" s="14"/>
    </row>
    <row r="97" spans="1:3" hidden="1" x14ac:dyDescent="0.25">
      <c r="A97" s="66" t="s">
        <v>114</v>
      </c>
      <c r="B97" s="67"/>
      <c r="C97" s="69">
        <f>C95*C96</f>
        <v>0</v>
      </c>
    </row>
    <row r="98" spans="1:3" ht="15.75" hidden="1" thickBot="1" x14ac:dyDescent="0.3">
      <c r="A98" s="1" t="s">
        <v>115</v>
      </c>
      <c r="B98" s="70"/>
      <c r="C98" s="71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3" t="s">
        <v>112</v>
      </c>
      <c r="B101" s="64"/>
      <c r="C101" s="65">
        <v>1617</v>
      </c>
    </row>
    <row r="102" spans="1:3" hidden="1" x14ac:dyDescent="0.25">
      <c r="A102" s="66" t="s">
        <v>116</v>
      </c>
      <c r="B102" s="67"/>
      <c r="C102" s="68">
        <v>0</v>
      </c>
    </row>
    <row r="103" spans="1:3" hidden="1" x14ac:dyDescent="0.25">
      <c r="A103" s="66" t="s">
        <v>114</v>
      </c>
      <c r="B103" s="67"/>
      <c r="C103" s="69">
        <f>C101*C102</f>
        <v>0</v>
      </c>
    </row>
    <row r="104" spans="1:3" ht="15.75" hidden="1" thickBot="1" x14ac:dyDescent="0.3">
      <c r="A104" s="1" t="s">
        <v>115</v>
      </c>
      <c r="B104" s="70"/>
      <c r="C104" s="71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21" t="s">
        <v>117</v>
      </c>
      <c r="B107" s="122"/>
      <c r="C107" s="123"/>
    </row>
    <row r="108" spans="1:3" hidden="1" x14ac:dyDescent="0.25">
      <c r="A108" s="63" t="s">
        <v>118</v>
      </c>
      <c r="B108" s="64"/>
      <c r="C108" s="65">
        <v>1617</v>
      </c>
    </row>
    <row r="109" spans="1:3" hidden="1" x14ac:dyDescent="0.25">
      <c r="A109" s="66" t="s">
        <v>119</v>
      </c>
      <c r="B109" s="67"/>
      <c r="C109" s="68">
        <v>0</v>
      </c>
    </row>
    <row r="110" spans="1:3" hidden="1" x14ac:dyDescent="0.25">
      <c r="A110" s="66" t="s">
        <v>114</v>
      </c>
      <c r="B110" s="67"/>
      <c r="C110" s="69">
        <f>C108*C109</f>
        <v>0</v>
      </c>
    </row>
    <row r="111" spans="1:3" ht="15.75" hidden="1" thickBot="1" x14ac:dyDescent="0.3">
      <c r="A111" s="1" t="s">
        <v>115</v>
      </c>
      <c r="B111" s="70"/>
      <c r="C111" s="71">
        <f>C108+C110</f>
        <v>1617</v>
      </c>
    </row>
    <row r="112" spans="1:3" hidden="1" x14ac:dyDescent="0.25"/>
    <row r="113" spans="1:8" hidden="1" x14ac:dyDescent="0.25"/>
    <row r="114" spans="1:8" ht="16.5" hidden="1" thickBot="1" x14ac:dyDescent="0.3">
      <c r="A114" s="124" t="s">
        <v>120</v>
      </c>
      <c r="B114" s="125"/>
      <c r="C114" s="126"/>
    </row>
    <row r="115" spans="1:8" ht="15.75" hidden="1" x14ac:dyDescent="0.25">
      <c r="A115" s="72" t="s">
        <v>121</v>
      </c>
      <c r="B115" s="73"/>
      <c r="C115" s="74">
        <v>0</v>
      </c>
    </row>
    <row r="116" spans="1:8" ht="15.75" hidden="1" x14ac:dyDescent="0.25">
      <c r="A116" s="72" t="s">
        <v>122</v>
      </c>
      <c r="B116" s="73"/>
      <c r="C116" s="74">
        <v>0</v>
      </c>
    </row>
    <row r="117" spans="1:8" ht="16.5" hidden="1" thickBot="1" x14ac:dyDescent="0.3">
      <c r="A117" s="75" t="s">
        <v>0</v>
      </c>
      <c r="B117" s="76"/>
      <c r="C117" s="77">
        <f>SUM(C115:C116)</f>
        <v>0</v>
      </c>
    </row>
    <row r="118" spans="1:8" ht="15.75" hidden="1" x14ac:dyDescent="0.25">
      <c r="A118" s="78"/>
      <c r="B118" s="79"/>
    </row>
    <row r="119" spans="1:8" ht="15.75" hidden="1" x14ac:dyDescent="0.25">
      <c r="A119" s="78"/>
      <c r="B119" s="79"/>
    </row>
    <row r="120" spans="1:8" ht="16.5" hidden="1" thickBot="1" x14ac:dyDescent="0.3">
      <c r="A120" s="124" t="s">
        <v>120</v>
      </c>
      <c r="B120" s="125"/>
      <c r="C120" s="126"/>
    </row>
    <row r="121" spans="1:8" ht="15.75" hidden="1" x14ac:dyDescent="0.25">
      <c r="A121" s="72" t="s">
        <v>121</v>
      </c>
      <c r="B121" s="73"/>
      <c r="C121" s="74">
        <v>0</v>
      </c>
    </row>
    <row r="122" spans="1:8" ht="15.75" hidden="1" x14ac:dyDescent="0.25">
      <c r="A122" s="80" t="s">
        <v>123</v>
      </c>
      <c r="B122" s="73"/>
      <c r="C122" s="74">
        <v>0</v>
      </c>
    </row>
    <row r="123" spans="1:8" ht="16.5" hidden="1" thickBot="1" x14ac:dyDescent="0.3">
      <c r="A123" s="75" t="s">
        <v>0</v>
      </c>
      <c r="B123" s="76"/>
      <c r="C123" s="77">
        <f>SUM(C121:C122)</f>
        <v>0</v>
      </c>
    </row>
    <row r="124" spans="1:8" ht="15.75" thickBot="1" x14ac:dyDescent="0.3"/>
    <row r="125" spans="1:8" ht="16.5" thickBot="1" x14ac:dyDescent="0.3">
      <c r="A125" s="124" t="s">
        <v>124</v>
      </c>
      <c r="B125" s="125"/>
      <c r="C125" s="126"/>
      <c r="D125" s="124" t="s">
        <v>125</v>
      </c>
      <c r="E125" s="125"/>
      <c r="F125" s="125"/>
      <c r="G125" s="126"/>
    </row>
    <row r="126" spans="1:8" ht="15.75" x14ac:dyDescent="0.25">
      <c r="A126" s="81" t="s">
        <v>126</v>
      </c>
      <c r="B126" s="73">
        <v>0</v>
      </c>
      <c r="C126" s="82">
        <f>D57*1.1</f>
        <v>67.320880000000002</v>
      </c>
      <c r="D126" s="83">
        <v>0.1</v>
      </c>
      <c r="E126" s="84"/>
      <c r="F126" s="84">
        <f>C126*D126</f>
        <v>6.732088000000001</v>
      </c>
      <c r="G126" s="65">
        <f>C126+F126</f>
        <v>74.052968000000007</v>
      </c>
    </row>
    <row r="127" spans="1:8" ht="15.75" x14ac:dyDescent="0.25">
      <c r="A127" s="81" t="s">
        <v>127</v>
      </c>
      <c r="B127" s="73">
        <v>0</v>
      </c>
      <c r="C127" s="82">
        <f>D89*1.1</f>
        <v>59.109622000000002</v>
      </c>
      <c r="D127" s="85">
        <v>0.1</v>
      </c>
      <c r="E127" s="5"/>
      <c r="F127" s="5">
        <f>C127*D127</f>
        <v>5.9109622000000002</v>
      </c>
      <c r="G127" s="86">
        <f>C127+F127</f>
        <v>65.020584200000002</v>
      </c>
      <c r="H127">
        <v>60</v>
      </c>
    </row>
    <row r="128" spans="1:8" ht="15.75" x14ac:dyDescent="0.25">
      <c r="A128" s="81" t="s">
        <v>128</v>
      </c>
      <c r="B128" s="73">
        <v>0</v>
      </c>
      <c r="C128" s="82">
        <f>I89*1.1</f>
        <v>36.258309999999994</v>
      </c>
      <c r="D128" s="85">
        <v>0.1</v>
      </c>
      <c r="E128" s="5"/>
      <c r="F128" s="5">
        <f>C128*D128</f>
        <v>3.6258309999999998</v>
      </c>
      <c r="G128" s="86">
        <f>C128+F128</f>
        <v>39.884140999999993</v>
      </c>
      <c r="H128">
        <v>20</v>
      </c>
    </row>
    <row r="129" spans="1:8" ht="15.75" x14ac:dyDescent="0.25">
      <c r="A129" s="81" t="s">
        <v>129</v>
      </c>
      <c r="B129" s="73">
        <v>0</v>
      </c>
      <c r="C129" s="82">
        <v>1750</v>
      </c>
      <c r="D129" s="85">
        <v>0.12</v>
      </c>
      <c r="E129" s="5"/>
      <c r="F129" s="5"/>
      <c r="G129" s="86">
        <f>C129*1.1</f>
        <v>1925.0000000000002</v>
      </c>
      <c r="H129">
        <v>67.8</v>
      </c>
    </row>
    <row r="130" spans="1:8" ht="15.75" x14ac:dyDescent="0.25">
      <c r="A130" s="81" t="s">
        <v>130</v>
      </c>
      <c r="B130" s="73">
        <v>0</v>
      </c>
      <c r="C130" s="82">
        <v>35</v>
      </c>
      <c r="D130" s="85">
        <v>0</v>
      </c>
      <c r="E130" s="5"/>
      <c r="F130" s="5"/>
      <c r="G130" s="86">
        <v>500</v>
      </c>
      <c r="H130">
        <f>SUM(H127:H129)</f>
        <v>147.80000000000001</v>
      </c>
    </row>
    <row r="131" spans="1:8" ht="15.75" x14ac:dyDescent="0.25">
      <c r="A131" s="81" t="s">
        <v>160</v>
      </c>
      <c r="B131" s="73">
        <v>0</v>
      </c>
      <c r="C131" s="82">
        <v>10</v>
      </c>
      <c r="D131" s="85"/>
      <c r="E131" s="5"/>
      <c r="F131" s="5"/>
      <c r="G131" s="86">
        <f>C131</f>
        <v>10</v>
      </c>
    </row>
    <row r="132" spans="1:8" ht="16.5" thickBot="1" x14ac:dyDescent="0.3">
      <c r="A132" s="87" t="s">
        <v>131</v>
      </c>
      <c r="B132" s="88">
        <f>SUM(B126:B130)</f>
        <v>0</v>
      </c>
      <c r="C132" s="89">
        <f>SUM(C126:C131)</f>
        <v>1957.6888119999999</v>
      </c>
      <c r="D132" s="90"/>
      <c r="E132" s="91"/>
      <c r="F132" s="91"/>
      <c r="G132" s="2">
        <f>SUM(G126:G131)+H130</f>
        <v>2761.7576932000002</v>
      </c>
    </row>
    <row r="134" spans="1:8" x14ac:dyDescent="0.25">
      <c r="G134" s="3"/>
    </row>
    <row r="136" spans="1:8" x14ac:dyDescent="0.25">
      <c r="G136" s="3"/>
    </row>
    <row r="137" spans="1:8" x14ac:dyDescent="0.25">
      <c r="G137" s="4"/>
    </row>
    <row r="138" spans="1:8" x14ac:dyDescent="0.25">
      <c r="G138" s="3"/>
    </row>
    <row r="139" spans="1:8" x14ac:dyDescent="0.25">
      <c r="G139" s="4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40"/>
  <sheetViews>
    <sheetView tabSelected="1" topLeftCell="A7" workbookViewId="0">
      <selection activeCell="B20" sqref="B20:E26"/>
    </sheetView>
  </sheetViews>
  <sheetFormatPr baseColWidth="10" defaultRowHeight="15" x14ac:dyDescent="0.25"/>
  <cols>
    <col min="2" max="2" width="6.140625" customWidth="1"/>
    <col min="3" max="3" width="56" bestFit="1" customWidth="1"/>
    <col min="5" max="5" width="10.85546875" customWidth="1"/>
  </cols>
  <sheetData>
    <row r="4" spans="2:14" ht="33" customHeight="1" x14ac:dyDescent="0.25"/>
    <row r="5" spans="2:14" x14ac:dyDescent="0.25">
      <c r="J5" s="5"/>
      <c r="K5" s="5"/>
      <c r="L5" s="5"/>
      <c r="M5" s="5"/>
      <c r="N5" s="5"/>
    </row>
    <row r="6" spans="2:14" x14ac:dyDescent="0.25">
      <c r="J6" s="5"/>
      <c r="K6" s="5"/>
      <c r="L6" s="6"/>
      <c r="M6" s="5"/>
      <c r="N6" s="5"/>
    </row>
    <row r="7" spans="2:14" x14ac:dyDescent="0.25">
      <c r="J7" s="5"/>
      <c r="K7" s="5"/>
      <c r="L7" s="5"/>
      <c r="M7" s="5"/>
      <c r="N7" s="5"/>
    </row>
    <row r="8" spans="2:14" x14ac:dyDescent="0.25">
      <c r="J8" s="5"/>
      <c r="K8" s="5"/>
      <c r="L8" s="7"/>
      <c r="M8" s="5"/>
      <c r="N8" s="5"/>
    </row>
    <row r="9" spans="2:14" x14ac:dyDescent="0.25">
      <c r="H9">
        <v>15471</v>
      </c>
      <c r="I9">
        <f>H9/1.13</f>
        <v>13691.150442477878</v>
      </c>
      <c r="J9" s="5"/>
      <c r="K9" s="5"/>
      <c r="L9" s="7"/>
      <c r="M9" s="5"/>
      <c r="N9" s="5"/>
    </row>
    <row r="10" spans="2:14" x14ac:dyDescent="0.25">
      <c r="B10" s="112" t="s">
        <v>4</v>
      </c>
      <c r="C10" s="113" t="s">
        <v>3</v>
      </c>
      <c r="D10" s="112" t="s">
        <v>2</v>
      </c>
      <c r="E10" s="114" t="s">
        <v>1</v>
      </c>
      <c r="J10" s="5"/>
      <c r="K10" s="5"/>
      <c r="L10" s="7"/>
      <c r="M10" s="5"/>
      <c r="N10" s="5"/>
    </row>
    <row r="11" spans="2:14" x14ac:dyDescent="0.25">
      <c r="B11" s="103">
        <v>4</v>
      </c>
      <c r="C11" s="127" t="s">
        <v>168</v>
      </c>
      <c r="D11" s="100">
        <v>13691.15</v>
      </c>
      <c r="E11" s="104">
        <f>D11*B11</f>
        <v>54764.6</v>
      </c>
      <c r="J11" s="5"/>
      <c r="K11" s="5"/>
      <c r="L11" s="8"/>
      <c r="M11" s="5"/>
      <c r="N11" s="5"/>
    </row>
    <row r="12" spans="2:14" ht="26.25" x14ac:dyDescent="0.25">
      <c r="B12" s="128"/>
      <c r="C12" s="127" t="s">
        <v>169</v>
      </c>
      <c r="D12" s="100"/>
      <c r="E12" s="104"/>
      <c r="J12" s="5"/>
      <c r="K12" s="5"/>
      <c r="L12" s="5"/>
      <c r="M12" s="5"/>
      <c r="N12" s="5"/>
    </row>
    <row r="13" spans="2:14" x14ac:dyDescent="0.25">
      <c r="B13" s="110"/>
      <c r="C13" s="116" t="s">
        <v>166</v>
      </c>
      <c r="D13" s="100"/>
      <c r="E13" s="111"/>
      <c r="J13" s="5"/>
      <c r="K13" s="9"/>
      <c r="L13" s="8"/>
      <c r="M13" s="5"/>
      <c r="N13" s="5"/>
    </row>
    <row r="14" spans="2:14" x14ac:dyDescent="0.25">
      <c r="B14" s="117"/>
      <c r="C14" s="118"/>
      <c r="D14" s="119" t="s">
        <v>163</v>
      </c>
      <c r="E14" s="111">
        <f>SUM(E11:E13)</f>
        <v>54764.6</v>
      </c>
      <c r="J14" s="5"/>
      <c r="K14" s="5"/>
      <c r="L14" s="5"/>
      <c r="M14" s="5"/>
      <c r="N14" s="5"/>
    </row>
    <row r="15" spans="2:14" x14ac:dyDescent="0.25">
      <c r="B15" s="117"/>
      <c r="C15" s="118"/>
      <c r="D15" s="104" t="s">
        <v>164</v>
      </c>
      <c r="E15" s="111">
        <f>E14*0.13</f>
        <v>7119.3980000000001</v>
      </c>
      <c r="J15" s="5"/>
      <c r="K15" s="5"/>
      <c r="L15" s="5"/>
      <c r="M15" s="5"/>
      <c r="N15" s="5"/>
    </row>
    <row r="16" spans="2:14" x14ac:dyDescent="0.25">
      <c r="B16" s="101"/>
      <c r="C16" s="101"/>
      <c r="D16" s="102" t="s">
        <v>0</v>
      </c>
      <c r="E16" s="115">
        <f>SUM(E14:E15)</f>
        <v>61883.998</v>
      </c>
      <c r="J16" s="5"/>
      <c r="K16" s="5"/>
      <c r="L16" s="5"/>
      <c r="M16" s="5"/>
      <c r="N16" s="5"/>
    </row>
    <row r="17" spans="2:14" x14ac:dyDescent="0.25">
      <c r="J17" s="5"/>
      <c r="K17" s="5"/>
      <c r="L17" s="5"/>
      <c r="M17" s="5"/>
      <c r="N17" s="5"/>
    </row>
    <row r="18" spans="2:14" x14ac:dyDescent="0.25">
      <c r="J18" s="5"/>
      <c r="K18" s="5"/>
      <c r="L18" s="5"/>
      <c r="M18" s="5"/>
      <c r="N18" s="5"/>
    </row>
    <row r="19" spans="2:14" x14ac:dyDescent="0.25">
      <c r="J19" s="5"/>
      <c r="K19" s="5"/>
      <c r="L19" s="5"/>
      <c r="M19" s="5"/>
      <c r="N19" s="5"/>
    </row>
    <row r="20" spans="2:14" x14ac:dyDescent="0.25">
      <c r="B20" s="112" t="s">
        <v>4</v>
      </c>
      <c r="C20" s="113" t="s">
        <v>3</v>
      </c>
      <c r="D20" s="112" t="s">
        <v>2</v>
      </c>
      <c r="E20" s="114" t="s">
        <v>1</v>
      </c>
      <c r="J20" s="5"/>
      <c r="K20" s="5"/>
      <c r="L20" s="5"/>
      <c r="M20" s="5"/>
      <c r="N20" s="5"/>
    </row>
    <row r="21" spans="2:14" x14ac:dyDescent="0.25">
      <c r="B21" s="103">
        <v>4</v>
      </c>
      <c r="C21" s="127" t="s">
        <v>168</v>
      </c>
      <c r="D21" s="100">
        <v>11793.6</v>
      </c>
      <c r="E21" s="104">
        <f>D21*B21</f>
        <v>47174.400000000001</v>
      </c>
      <c r="H21" s="4">
        <v>13326.77</v>
      </c>
      <c r="I21" s="4">
        <f>H21/1.13</f>
        <v>11793.601769911505</v>
      </c>
      <c r="J21" s="5"/>
      <c r="K21" s="5"/>
      <c r="L21" s="5"/>
      <c r="M21" s="5"/>
      <c r="N21" s="5"/>
    </row>
    <row r="22" spans="2:14" ht="26.25" x14ac:dyDescent="0.25">
      <c r="B22" s="128"/>
      <c r="C22" s="127" t="s">
        <v>167</v>
      </c>
      <c r="D22" s="100"/>
      <c r="E22" s="104"/>
      <c r="J22" s="5"/>
      <c r="K22" s="5"/>
      <c r="L22" s="5"/>
      <c r="M22" s="5"/>
      <c r="N22" s="5"/>
    </row>
    <row r="23" spans="2:14" x14ac:dyDescent="0.25">
      <c r="B23" s="110"/>
      <c r="C23" s="116" t="s">
        <v>166</v>
      </c>
      <c r="D23" s="100"/>
      <c r="E23" s="111"/>
      <c r="J23" s="5"/>
      <c r="K23" s="5"/>
      <c r="L23" s="5"/>
      <c r="M23" s="5"/>
      <c r="N23" s="5"/>
    </row>
    <row r="24" spans="2:14" x14ac:dyDescent="0.25">
      <c r="B24" s="117"/>
      <c r="C24" s="118"/>
      <c r="D24" s="119" t="s">
        <v>163</v>
      </c>
      <c r="E24" s="111">
        <f>SUM(E21:E23)</f>
        <v>47174.400000000001</v>
      </c>
      <c r="J24" s="5"/>
      <c r="K24" s="5"/>
      <c r="L24" s="5"/>
      <c r="M24" s="5"/>
      <c r="N24" s="5"/>
    </row>
    <row r="25" spans="2:14" x14ac:dyDescent="0.25">
      <c r="B25" s="117"/>
      <c r="C25" s="118"/>
      <c r="D25" s="104" t="s">
        <v>164</v>
      </c>
      <c r="E25" s="111">
        <f>E24*0.13</f>
        <v>6132.6720000000005</v>
      </c>
      <c r="J25" s="5"/>
      <c r="K25" s="5"/>
      <c r="L25" s="5"/>
      <c r="M25" s="5"/>
      <c r="N25" s="5"/>
    </row>
    <row r="26" spans="2:14" x14ac:dyDescent="0.25">
      <c r="B26" s="101"/>
      <c r="C26" s="101"/>
      <c r="D26" s="102" t="s">
        <v>0</v>
      </c>
      <c r="E26" s="115">
        <f>SUM(E24:E25)</f>
        <v>53307.072</v>
      </c>
      <c r="J26" s="5"/>
      <c r="K26" s="5"/>
      <c r="L26" s="5"/>
      <c r="M26" s="5"/>
      <c r="N26" s="5"/>
    </row>
    <row r="27" spans="2:14" x14ac:dyDescent="0.25">
      <c r="J27" s="5"/>
      <c r="K27" s="5"/>
      <c r="L27" s="5"/>
      <c r="M27" s="5"/>
      <c r="N27" s="5"/>
    </row>
    <row r="28" spans="2:14" x14ac:dyDescent="0.25">
      <c r="J28" s="5"/>
      <c r="K28" s="5"/>
      <c r="L28" s="5"/>
      <c r="M28" s="5"/>
      <c r="N28" s="5"/>
    </row>
    <row r="29" spans="2:14" x14ac:dyDescent="0.25">
      <c r="J29" s="5"/>
      <c r="K29" s="5"/>
      <c r="L29" s="5"/>
      <c r="M29" s="5"/>
      <c r="N29" s="5"/>
    </row>
    <row r="30" spans="2:14" x14ac:dyDescent="0.25">
      <c r="J30" s="5"/>
      <c r="K30" s="5"/>
      <c r="L30" s="5"/>
      <c r="M30" s="5"/>
      <c r="N30" s="5"/>
    </row>
    <row r="31" spans="2:14" x14ac:dyDescent="0.25">
      <c r="J31" s="5"/>
      <c r="K31" s="5"/>
      <c r="L31" s="5"/>
      <c r="M31" s="5"/>
      <c r="N31" s="5"/>
    </row>
    <row r="32" spans="2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2021-05-25T17:13:39Z</dcterms:modified>
</cp:coreProperties>
</file>