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Nelson Lobo\"/>
    </mc:Choice>
  </mc:AlternateContent>
  <bookViews>
    <workbookView xWindow="0" yWindow="0" windowWidth="24000" windowHeight="9630" firstSheet="2" activeTab="2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9" i="3" s="1"/>
  <c r="E10" i="3" l="1"/>
  <c r="E11" i="3" s="1"/>
  <c r="E25" i="1" l="1"/>
  <c r="E24" i="1"/>
  <c r="E23" i="1"/>
  <c r="E22" i="1"/>
  <c r="E21" i="1"/>
  <c r="D29" i="1"/>
  <c r="E29" i="1" s="1"/>
  <c r="E26" i="1" l="1"/>
  <c r="E27" i="1"/>
  <c r="E28" i="1" s="1"/>
  <c r="D39" i="2" l="1"/>
  <c r="D37" i="2"/>
  <c r="G40" i="2" l="1"/>
  <c r="D28" i="2"/>
  <c r="D23" i="2"/>
  <c r="D35" i="2" l="1"/>
  <c r="E60" i="1"/>
  <c r="E61" i="1" s="1"/>
  <c r="G58" i="1"/>
  <c r="H58" i="1" s="1"/>
  <c r="E58" i="1"/>
  <c r="G57" i="1"/>
  <c r="H57" i="1" s="1"/>
  <c r="E57" i="1"/>
  <c r="G56" i="1"/>
  <c r="H56" i="1" s="1"/>
  <c r="E56" i="1"/>
  <c r="G55" i="1"/>
  <c r="H55" i="1" s="1"/>
  <c r="E55" i="1"/>
  <c r="G54" i="1"/>
  <c r="H54" i="1" s="1"/>
  <c r="G28" i="1"/>
  <c r="H28" i="1" s="1"/>
  <c r="G30" i="1"/>
  <c r="D30" i="1" s="1"/>
  <c r="E30" i="1" s="1"/>
  <c r="G29" i="1"/>
  <c r="G32" i="1"/>
  <c r="H32" i="1" s="1"/>
  <c r="G31" i="1"/>
  <c r="H31" i="1" s="1"/>
  <c r="E48" i="1"/>
  <c r="D32" i="1" l="1"/>
  <c r="E32" i="1" s="1"/>
  <c r="H59" i="1"/>
  <c r="H60" i="1" s="1"/>
  <c r="H61" i="1" s="1"/>
  <c r="D38" i="2"/>
  <c r="F42" i="2" s="1"/>
  <c r="D36" i="2"/>
  <c r="E64" i="1"/>
  <c r="F64" i="1" s="1"/>
  <c r="H30" i="1"/>
  <c r="D31" i="1"/>
  <c r="E31" i="1" s="1"/>
  <c r="H29" i="1"/>
  <c r="E34" i="1" l="1"/>
  <c r="E35" i="1" s="1"/>
  <c r="E36" i="1" s="1"/>
  <c r="E43" i="1" s="1"/>
  <c r="H33" i="1"/>
  <c r="H34" i="1" s="1"/>
  <c r="H35" i="1" s="1"/>
  <c r="E11" i="1" l="1"/>
  <c r="E17" i="1" s="1"/>
  <c r="E18" i="1" l="1"/>
  <c r="E19" i="1"/>
</calcChain>
</file>

<file path=xl/sharedStrings.xml><?xml version="1.0" encoding="utf-8"?>
<sst xmlns="http://schemas.openxmlformats.org/spreadsheetml/2006/main" count="104" uniqueCount="57">
  <si>
    <t>Cant DESCRIPCION</t>
  </si>
  <si>
    <t xml:space="preserve">PRECIO </t>
  </si>
  <si>
    <t>UNITARIO MONTO TOTAL</t>
  </si>
  <si>
    <t>Hikvision - Surveillance camera - Indoor / Outdoor -</t>
  </si>
  <si>
    <t>TOTAL</t>
  </si>
  <si>
    <t>IVA</t>
  </si>
  <si>
    <t>Sub Total</t>
  </si>
  <si>
    <t>Total</t>
  </si>
  <si>
    <t>PU</t>
  </si>
  <si>
    <t>Descripción</t>
  </si>
  <si>
    <t>Cant</t>
  </si>
  <si>
    <t>WD Green SSD WDS240G2G0A - Unidad en estado sólido - 240 GB</t>
  </si>
  <si>
    <t>Formateo de equipo: Instalación windows, respaldo, instalación de paqueteria básica.</t>
  </si>
  <si>
    <t xml:space="preserve">Mantto interno de portatil: Limpieza interna motherboard, RAM, cooler. Reemplazo de pasta térmica y limpieza exteriro </t>
  </si>
  <si>
    <t>Xtech - Power supply - Internal - 600 Watt - (20+4pin) w/2 S</t>
  </si>
  <si>
    <t>R=t+t*0.13</t>
  </si>
  <si>
    <t>R=t(1+0.13)</t>
  </si>
  <si>
    <t>R=t(1.13)</t>
  </si>
  <si>
    <t>t=R/(1.13)</t>
  </si>
  <si>
    <t>Testing de Ingreso de Resgistro desde la web</t>
  </si>
  <si>
    <t>Testing de latencia de Backup</t>
  </si>
  <si>
    <t>Reporte Troubleshooting</t>
  </si>
  <si>
    <t>Reporte de auditoria</t>
  </si>
  <si>
    <t>Verificación de conectividad a los aplicativos</t>
  </si>
  <si>
    <t>2.Testing de Registros APP en Base de Datos en el Servidor</t>
  </si>
  <si>
    <t xml:space="preserve">Testing de Vista y Procesos Almacenados </t>
  </si>
  <si>
    <t>Verificación de procedimientos almacenados y vistas</t>
  </si>
  <si>
    <t>Servicio de Mantenimiento de Base de Datos en Servidor DBACCTPPL1</t>
  </si>
  <si>
    <t>Detalle del servicio;</t>
  </si>
  <si>
    <t>1.Auditoria y Verificación de la Base de Datos en el Servidor como;</t>
  </si>
  <si>
    <t>Verificación de ER</t>
  </si>
  <si>
    <t xml:space="preserve">Verificación de integridad de datos </t>
  </si>
  <si>
    <t>Pruebas de Stress (Operativa y Administrativa)</t>
  </si>
  <si>
    <t>Catalogo de lo que vendemos</t>
  </si>
  <si>
    <t>c precios</t>
  </si>
  <si>
    <t xml:space="preserve"> </t>
  </si>
  <si>
    <t xml:space="preserve">Imponible -$                   </t>
  </si>
  <si>
    <t xml:space="preserve">IVA 82.04$                </t>
  </si>
  <si>
    <t xml:space="preserve">Sub Total 713.11$             </t>
  </si>
  <si>
    <t xml:space="preserve">(-)Renta 63.11$                </t>
  </si>
  <si>
    <t xml:space="preserve">(-) IVA Ret. 1% -$                    </t>
  </si>
  <si>
    <t>TOTAL 650.00</t>
  </si>
  <si>
    <t>subt</t>
  </si>
  <si>
    <t>renta</t>
  </si>
  <si>
    <t>Subtotal</t>
  </si>
  <si>
    <t>Sub total</t>
  </si>
  <si>
    <t>(-) Renta</t>
  </si>
  <si>
    <t>1.Auditoria y Verificación de la Base de Datos en el Servidor</t>
  </si>
  <si>
    <t>Servicio de reparación de fuga en tubería de gas de aire acondicionado  y recarga de gas</t>
  </si>
  <si>
    <t xml:space="preserve">Detección de fuga </t>
  </si>
  <si>
    <t xml:space="preserve">Recarga de gas </t>
  </si>
  <si>
    <t xml:space="preserve">Instalación de equipo </t>
  </si>
  <si>
    <t>Colocación de tubería cobre y cable eléctrico</t>
  </si>
  <si>
    <t>Tipo de equipo: Equipo tipo piso techo marca ComfortStar  36,000 BTU</t>
  </si>
  <si>
    <t xml:space="preserve">Suministro e instalación de equipo de aire acondicionado </t>
  </si>
  <si>
    <t xml:space="preserve">Instalación y suministro de equipo de aire acondicoinado </t>
  </si>
  <si>
    <t xml:space="preserve">Tipo de equipo: Mini Split 12,000 BTU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</si>
</sst>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A9444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2" fontId="0" fillId="0" borderId="0" xfId="0" applyNumberFormat="1"/>
    <xf numFmtId="44" fontId="0" fillId="0" borderId="1" xfId="0" applyNumberFormat="1" applyBorder="1"/>
    <xf numFmtId="44" fontId="0" fillId="0" borderId="4" xfId="0" applyNumberFormat="1" applyBorder="1"/>
    <xf numFmtId="44" fontId="0" fillId="0" borderId="4" xfId="1" applyNumberFormat="1" applyFont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4" xfId="0" applyNumberFormat="1" applyBorder="1" applyAlignment="1"/>
    <xf numFmtId="0" fontId="2" fillId="0" borderId="2" xfId="0" applyFont="1" applyBorder="1"/>
    <xf numFmtId="44" fontId="2" fillId="0" borderId="3" xfId="1" applyFont="1" applyBorder="1"/>
    <xf numFmtId="0" fontId="4" fillId="0" borderId="5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44" fontId="5" fillId="0" borderId="1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5" fillId="0" borderId="8" xfId="0" applyFont="1" applyBorder="1"/>
    <xf numFmtId="44" fontId="5" fillId="0" borderId="9" xfId="0" applyNumberFormat="1" applyFont="1" applyBorder="1"/>
    <xf numFmtId="0" fontId="5" fillId="0" borderId="9" xfId="0" applyFont="1" applyBorder="1"/>
    <xf numFmtId="0" fontId="5" fillId="0" borderId="4" xfId="0" applyFont="1" applyBorder="1"/>
    <xf numFmtId="44" fontId="5" fillId="0" borderId="8" xfId="0" applyNumberFormat="1" applyFont="1" applyBorder="1"/>
    <xf numFmtId="44" fontId="5" fillId="0" borderId="4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4" fontId="5" fillId="0" borderId="9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8" fontId="0" fillId="0" borderId="0" xfId="0" applyNumberFormat="1"/>
    <xf numFmtId="44" fontId="5" fillId="0" borderId="9" xfId="1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4" fontId="6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7" fillId="0" borderId="0" xfId="0" applyFont="1"/>
    <xf numFmtId="0" fontId="8" fillId="0" borderId="0" xfId="0" applyFont="1" applyAlignment="1">
      <alignment vertical="center"/>
    </xf>
    <xf numFmtId="44" fontId="4" fillId="0" borderId="9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4" fontId="5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13</xdr:row>
      <xdr:rowOff>0</xdr:rowOff>
    </xdr:from>
    <xdr:to>
      <xdr:col>8</xdr:col>
      <xdr:colOff>713248</xdr:colOff>
      <xdr:row>20</xdr:row>
      <xdr:rowOff>152214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476500"/>
          <a:ext cx="9019048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70"/>
  <sheetViews>
    <sheetView zoomScaleNormal="100" workbookViewId="0">
      <selection activeCell="B10" sqref="B10:E19"/>
    </sheetView>
  </sheetViews>
  <sheetFormatPr baseColWidth="10" defaultRowHeight="15" x14ac:dyDescent="0.25"/>
  <cols>
    <col min="2" max="2" width="5" customWidth="1"/>
    <col min="3" max="3" width="78.5703125" bestFit="1" customWidth="1"/>
  </cols>
  <sheetData>
    <row r="5" spans="2:9" x14ac:dyDescent="0.25">
      <c r="C5" t="s">
        <v>0</v>
      </c>
    </row>
    <row r="6" spans="2:9" x14ac:dyDescent="0.25">
      <c r="C6" t="s">
        <v>1</v>
      </c>
    </row>
    <row r="7" spans="2:9" x14ac:dyDescent="0.25">
      <c r="C7" t="s">
        <v>2</v>
      </c>
    </row>
    <row r="8" spans="2:9" x14ac:dyDescent="0.25">
      <c r="C8">
        <v>4</v>
      </c>
    </row>
    <row r="9" spans="2:9" x14ac:dyDescent="0.25">
      <c r="C9" t="s">
        <v>3</v>
      </c>
    </row>
    <row r="10" spans="2:9" x14ac:dyDescent="0.25">
      <c r="B10" s="35" t="s">
        <v>10</v>
      </c>
      <c r="C10" s="36" t="s">
        <v>9</v>
      </c>
      <c r="D10" s="49" t="s">
        <v>8</v>
      </c>
      <c r="E10" s="50" t="s">
        <v>7</v>
      </c>
    </row>
    <row r="11" spans="2:9" x14ac:dyDescent="0.25">
      <c r="B11" s="38">
        <v>1</v>
      </c>
      <c r="C11" s="45" t="s">
        <v>54</v>
      </c>
      <c r="D11" s="54">
        <v>1545</v>
      </c>
      <c r="E11" s="40">
        <f>D11*B11</f>
        <v>1545</v>
      </c>
    </row>
    <row r="12" spans="2:9" x14ac:dyDescent="0.25">
      <c r="B12" s="32"/>
      <c r="C12" s="58" t="s">
        <v>51</v>
      </c>
      <c r="D12" s="13"/>
      <c r="E12" s="40"/>
      <c r="G12" s="13"/>
    </row>
    <row r="13" spans="2:9" x14ac:dyDescent="0.25">
      <c r="B13" s="32"/>
      <c r="C13" s="57" t="s">
        <v>52</v>
      </c>
      <c r="D13" s="48"/>
      <c r="E13" s="40"/>
    </row>
    <row r="14" spans="2:9" x14ac:dyDescent="0.25">
      <c r="B14" s="32"/>
      <c r="C14" s="46" t="s">
        <v>53</v>
      </c>
      <c r="D14" s="48"/>
      <c r="E14" s="40"/>
    </row>
    <row r="15" spans="2:9" x14ac:dyDescent="0.25">
      <c r="B15" s="32"/>
      <c r="C15" s="46"/>
      <c r="D15" s="48"/>
      <c r="E15" s="40"/>
    </row>
    <row r="16" spans="2:9" x14ac:dyDescent="0.25">
      <c r="B16" s="33"/>
      <c r="C16" s="51"/>
      <c r="D16" s="41"/>
      <c r="E16" s="41"/>
      <c r="I16" s="47"/>
    </row>
    <row r="17" spans="2:8" x14ac:dyDescent="0.25">
      <c r="B17" s="39"/>
      <c r="C17" s="39"/>
      <c r="D17" s="33" t="s">
        <v>6</v>
      </c>
      <c r="E17" s="41">
        <f>SUM(E11:E16)</f>
        <v>1545</v>
      </c>
    </row>
    <row r="18" spans="2:8" x14ac:dyDescent="0.25">
      <c r="B18" s="39"/>
      <c r="C18" s="44"/>
      <c r="D18" s="43" t="s">
        <v>5</v>
      </c>
      <c r="E18" s="43">
        <f>E17*0.13</f>
        <v>200.85</v>
      </c>
    </row>
    <row r="19" spans="2:8" x14ac:dyDescent="0.25">
      <c r="B19" s="39"/>
      <c r="C19" s="39"/>
      <c r="D19" s="55" t="s">
        <v>4</v>
      </c>
      <c r="E19" s="56">
        <f>SUM(E17+E18)</f>
        <v>1745.85</v>
      </c>
    </row>
    <row r="20" spans="2:8" x14ac:dyDescent="0.25">
      <c r="B20" s="35" t="s">
        <v>10</v>
      </c>
      <c r="C20" s="36" t="s">
        <v>9</v>
      </c>
      <c r="D20" s="49" t="s">
        <v>8</v>
      </c>
      <c r="E20" s="50" t="s">
        <v>7</v>
      </c>
    </row>
    <row r="21" spans="2:8" x14ac:dyDescent="0.25">
      <c r="B21" s="38">
        <v>1</v>
      </c>
      <c r="C21" s="52" t="s">
        <v>48</v>
      </c>
      <c r="D21" s="48">
        <v>125</v>
      </c>
      <c r="E21" s="40">
        <f>D21*B21</f>
        <v>125</v>
      </c>
    </row>
    <row r="22" spans="2:8" x14ac:dyDescent="0.25">
      <c r="B22" s="32"/>
      <c r="C22" s="53" t="s">
        <v>49</v>
      </c>
      <c r="D22" s="48"/>
      <c r="E22" s="40">
        <f t="shared" ref="E22:E25" si="0">+D22*B22</f>
        <v>0</v>
      </c>
    </row>
    <row r="23" spans="2:8" x14ac:dyDescent="0.25">
      <c r="B23" s="32"/>
      <c r="C23" s="53" t="s">
        <v>50</v>
      </c>
      <c r="D23" s="48"/>
      <c r="E23" s="40">
        <f t="shared" si="0"/>
        <v>0</v>
      </c>
    </row>
    <row r="24" spans="2:8" x14ac:dyDescent="0.25">
      <c r="B24" s="32"/>
      <c r="C24" s="46"/>
      <c r="D24" s="48"/>
      <c r="E24" s="40">
        <f t="shared" si="0"/>
        <v>0</v>
      </c>
    </row>
    <row r="25" spans="2:8" x14ac:dyDescent="0.25">
      <c r="B25" s="33"/>
      <c r="C25" s="51"/>
      <c r="D25" s="41"/>
      <c r="E25" s="41">
        <f t="shared" si="0"/>
        <v>0</v>
      </c>
    </row>
    <row r="26" spans="2:8" x14ac:dyDescent="0.25">
      <c r="B26" s="39"/>
      <c r="C26" s="39"/>
      <c r="D26" s="33" t="s">
        <v>6</v>
      </c>
      <c r="E26" s="41">
        <f>SUM(E21:E25)</f>
        <v>125</v>
      </c>
    </row>
    <row r="27" spans="2:8" x14ac:dyDescent="0.25">
      <c r="B27" s="39"/>
      <c r="C27" s="44"/>
      <c r="D27" s="43" t="s">
        <v>5</v>
      </c>
      <c r="E27" s="43">
        <f>E26*0.13</f>
        <v>16.25</v>
      </c>
    </row>
    <row r="28" spans="2:8" x14ac:dyDescent="0.25">
      <c r="B28" s="39"/>
      <c r="C28" s="39"/>
      <c r="D28" s="42" t="s">
        <v>4</v>
      </c>
      <c r="E28" s="43">
        <f>SUM(E26+E27)</f>
        <v>141.25</v>
      </c>
      <c r="F28">
        <v>20</v>
      </c>
      <c r="G28">
        <f>+F28*0.13</f>
        <v>2.6</v>
      </c>
      <c r="H28">
        <f>+F28-G28</f>
        <v>17.399999999999999</v>
      </c>
    </row>
    <row r="29" spans="2:8" x14ac:dyDescent="0.25">
      <c r="B29" s="12">
        <v>1</v>
      </c>
      <c r="C29" s="6" t="s">
        <v>11</v>
      </c>
      <c r="D29" s="9">
        <f>+F29-G29</f>
        <v>52.434899999999999</v>
      </c>
      <c r="E29" s="9">
        <f>+D29*B29</f>
        <v>52.434899999999999</v>
      </c>
      <c r="F29">
        <v>60.27</v>
      </c>
      <c r="G29">
        <f>+F29*0.13</f>
        <v>7.8351000000000006</v>
      </c>
      <c r="H29">
        <f>+F29-G29</f>
        <v>52.434899999999999</v>
      </c>
    </row>
    <row r="30" spans="2:8" x14ac:dyDescent="0.25">
      <c r="B30" s="12">
        <v>1</v>
      </c>
      <c r="C30" s="6" t="s">
        <v>14</v>
      </c>
      <c r="D30" s="9">
        <f t="shared" ref="D30:D32" si="1">+F30-G30</f>
        <v>19.662000000000003</v>
      </c>
      <c r="E30" s="9">
        <f t="shared" ref="E30:E32" si="2">+D30*B30</f>
        <v>19.662000000000003</v>
      </c>
      <c r="F30">
        <v>22.6</v>
      </c>
      <c r="G30">
        <f>+F30*0.13</f>
        <v>2.9380000000000002</v>
      </c>
      <c r="H30">
        <f t="shared" ref="H30:H32" si="3">+F30-G30</f>
        <v>19.662000000000003</v>
      </c>
    </row>
    <row r="31" spans="2:8" ht="30" x14ac:dyDescent="0.25">
      <c r="B31" s="12">
        <v>1</v>
      </c>
      <c r="C31" s="6" t="s">
        <v>13</v>
      </c>
      <c r="D31" s="9">
        <f t="shared" si="1"/>
        <v>26.0565</v>
      </c>
      <c r="E31" s="9">
        <f t="shared" si="2"/>
        <v>26.0565</v>
      </c>
      <c r="F31">
        <v>29.95</v>
      </c>
      <c r="G31">
        <f>+F31*0.13</f>
        <v>3.8935</v>
      </c>
      <c r="H31">
        <f t="shared" si="3"/>
        <v>26.0565</v>
      </c>
    </row>
    <row r="32" spans="2:8" x14ac:dyDescent="0.25">
      <c r="B32" s="12">
        <v>1</v>
      </c>
      <c r="C32" s="6" t="s">
        <v>12</v>
      </c>
      <c r="D32" s="9">
        <f t="shared" si="1"/>
        <v>42.586500000000001</v>
      </c>
      <c r="E32" s="9">
        <f t="shared" si="2"/>
        <v>42.586500000000001</v>
      </c>
      <c r="F32">
        <v>48.95</v>
      </c>
      <c r="G32">
        <f>+F32*0.13</f>
        <v>6.3635000000000002</v>
      </c>
      <c r="H32">
        <f t="shared" si="3"/>
        <v>42.586500000000001</v>
      </c>
    </row>
    <row r="33" spans="2:8" x14ac:dyDescent="0.25">
      <c r="B33" s="12">
        <v>1</v>
      </c>
      <c r="C33" s="6"/>
      <c r="D33" s="10"/>
      <c r="E33" s="10"/>
      <c r="H33">
        <f>+SUM(H28:H32)</f>
        <v>158.13990000000001</v>
      </c>
    </row>
    <row r="34" spans="2:8" x14ac:dyDescent="0.25">
      <c r="D34" s="10" t="s">
        <v>6</v>
      </c>
      <c r="E34" s="11">
        <f>+SUM(E29:E33)</f>
        <v>140.73990000000001</v>
      </c>
      <c r="H34">
        <f>+H33*0.13</f>
        <v>20.558187000000004</v>
      </c>
    </row>
    <row r="35" spans="2:8" x14ac:dyDescent="0.25">
      <c r="D35" s="5" t="s">
        <v>5</v>
      </c>
      <c r="E35" s="4">
        <f>+E34*0.13</f>
        <v>18.296187</v>
      </c>
      <c r="H35">
        <f>+H34+H33</f>
        <v>178.69808700000002</v>
      </c>
    </row>
    <row r="36" spans="2:8" ht="15.75" thickBot="1" x14ac:dyDescent="0.3">
      <c r="D36" s="1" t="s">
        <v>4</v>
      </c>
      <c r="E36" s="2">
        <f>+E35+E34</f>
        <v>159.03608700000001</v>
      </c>
    </row>
    <row r="43" spans="2:8" x14ac:dyDescent="0.25">
      <c r="D43">
        <v>20</v>
      </c>
      <c r="E43" s="13">
        <f>+E36+15</f>
        <v>174.03608700000001</v>
      </c>
    </row>
    <row r="44" spans="2:8" x14ac:dyDescent="0.25">
      <c r="E44">
        <v>181.77</v>
      </c>
    </row>
    <row r="48" spans="2:8" x14ac:dyDescent="0.25">
      <c r="D48" s="7">
        <v>42.51</v>
      </c>
      <c r="E48" s="8">
        <f>+D48*1.13</f>
        <v>48.03629999999999</v>
      </c>
    </row>
    <row r="54" spans="2:8" x14ac:dyDescent="0.25">
      <c r="B54" s="3" t="s">
        <v>10</v>
      </c>
      <c r="C54" s="3" t="s">
        <v>9</v>
      </c>
      <c r="D54" s="3" t="s">
        <v>8</v>
      </c>
      <c r="E54" s="3" t="s">
        <v>7</v>
      </c>
      <c r="F54">
        <v>20</v>
      </c>
      <c r="G54">
        <f>+F54*0.13</f>
        <v>2.6</v>
      </c>
      <c r="H54">
        <f>+F54-G54</f>
        <v>17.399999999999999</v>
      </c>
    </row>
    <row r="55" spans="2:8" x14ac:dyDescent="0.25">
      <c r="B55" s="12">
        <v>1</v>
      </c>
      <c r="C55" s="6" t="s">
        <v>11</v>
      </c>
      <c r="D55" s="9">
        <v>54</v>
      </c>
      <c r="E55" s="9">
        <f>+D55*B55</f>
        <v>54</v>
      </c>
      <c r="F55">
        <v>60.27</v>
      </c>
      <c r="G55">
        <f>+F55*0.13</f>
        <v>7.8351000000000006</v>
      </c>
      <c r="H55">
        <f>+F55-G55</f>
        <v>52.434899999999999</v>
      </c>
    </row>
    <row r="56" spans="2:8" x14ac:dyDescent="0.25">
      <c r="B56" s="12">
        <v>1</v>
      </c>
      <c r="C56" s="6" t="s">
        <v>14</v>
      </c>
      <c r="D56" s="9">
        <v>29.86</v>
      </c>
      <c r="E56" s="9">
        <f t="shared" ref="E56:E58" si="4">+D56*B56</f>
        <v>29.86</v>
      </c>
      <c r="F56">
        <v>22.6</v>
      </c>
      <c r="G56">
        <f>+F56*0.13</f>
        <v>2.9380000000000002</v>
      </c>
      <c r="H56">
        <f t="shared" ref="H56:H58" si="5">+F56-G56</f>
        <v>19.662000000000003</v>
      </c>
    </row>
    <row r="57" spans="2:8" ht="30" x14ac:dyDescent="0.25">
      <c r="B57" s="12">
        <v>1</v>
      </c>
      <c r="C57" s="6" t="s">
        <v>13</v>
      </c>
      <c r="D57" s="9">
        <v>32</v>
      </c>
      <c r="E57" s="9">
        <f t="shared" si="4"/>
        <v>32</v>
      </c>
      <c r="F57">
        <v>29.95</v>
      </c>
      <c r="G57">
        <f>+F57*0.13</f>
        <v>3.8935</v>
      </c>
      <c r="H57">
        <f t="shared" si="5"/>
        <v>26.0565</v>
      </c>
    </row>
    <row r="58" spans="2:8" x14ac:dyDescent="0.25">
      <c r="B58" s="12">
        <v>1</v>
      </c>
      <c r="C58" s="6" t="s">
        <v>12</v>
      </c>
      <c r="D58" s="9">
        <v>45</v>
      </c>
      <c r="E58" s="9">
        <f t="shared" si="4"/>
        <v>45</v>
      </c>
      <c r="F58">
        <v>48.95</v>
      </c>
      <c r="G58">
        <f>+F58*0.13</f>
        <v>6.3635000000000002</v>
      </c>
      <c r="H58">
        <f t="shared" si="5"/>
        <v>42.586500000000001</v>
      </c>
    </row>
    <row r="59" spans="2:8" x14ac:dyDescent="0.25">
      <c r="B59" s="12">
        <v>1</v>
      </c>
      <c r="C59" s="6"/>
      <c r="D59" s="10"/>
      <c r="E59" s="10"/>
      <c r="H59">
        <f>+SUM(H54:H58)</f>
        <v>158.13990000000001</v>
      </c>
    </row>
    <row r="60" spans="2:8" x14ac:dyDescent="0.25">
      <c r="D60" s="14" t="s">
        <v>6</v>
      </c>
      <c r="E60" s="11">
        <f>+E62/1.13</f>
        <v>160.85840707964604</v>
      </c>
      <c r="H60">
        <f>+H59*0.13</f>
        <v>20.558187000000004</v>
      </c>
    </row>
    <row r="61" spans="2:8" x14ac:dyDescent="0.25">
      <c r="D61" s="5" t="s">
        <v>5</v>
      </c>
      <c r="E61" s="4">
        <f>+E62-E60</f>
        <v>20.911592920353968</v>
      </c>
      <c r="H61">
        <f>+H60+H59</f>
        <v>178.69808700000002</v>
      </c>
    </row>
    <row r="62" spans="2:8" ht="15.75" thickBot="1" x14ac:dyDescent="0.3">
      <c r="D62" s="15" t="s">
        <v>4</v>
      </c>
      <c r="E62" s="16">
        <v>181.77</v>
      </c>
    </row>
    <row r="64" spans="2:8" x14ac:dyDescent="0.25">
      <c r="E64" s="13">
        <f>+SUM(E55:E58)</f>
        <v>160.86000000000001</v>
      </c>
      <c r="F64" s="13">
        <f>+E64-E60</f>
        <v>1.5929203539712944E-3</v>
      </c>
    </row>
    <row r="66" spans="5:5" x14ac:dyDescent="0.25">
      <c r="E66" t="s">
        <v>15</v>
      </c>
    </row>
    <row r="68" spans="5:5" x14ac:dyDescent="0.25">
      <c r="E68" t="s">
        <v>16</v>
      </c>
    </row>
    <row r="69" spans="5:5" x14ac:dyDescent="0.25">
      <c r="E69" t="s">
        <v>17</v>
      </c>
    </row>
    <row r="70" spans="5:5" x14ac:dyDescent="0.25">
      <c r="E70" t="s">
        <v>18</v>
      </c>
    </row>
  </sheetData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13" workbookViewId="0">
      <selection activeCell="B29" sqref="B29"/>
    </sheetView>
  </sheetViews>
  <sheetFormatPr baseColWidth="10" defaultRowHeight="15" x14ac:dyDescent="0.25"/>
  <cols>
    <col min="1" max="1" width="3.5703125" customWidth="1"/>
    <col min="2" max="2" width="50.7109375" customWidth="1"/>
    <col min="3" max="3" width="7.7109375" customWidth="1"/>
    <col min="4" max="4" width="8.7109375" style="13" customWidth="1"/>
  </cols>
  <sheetData>
    <row r="2" spans="2:2" x14ac:dyDescent="0.25">
      <c r="B2" t="s">
        <v>33</v>
      </c>
    </row>
    <row r="3" spans="2:2" x14ac:dyDescent="0.25">
      <c r="B3" t="s">
        <v>34</v>
      </c>
    </row>
    <row r="5" spans="2:2" x14ac:dyDescent="0.25">
      <c r="B5" t="s">
        <v>19</v>
      </c>
    </row>
    <row r="6" spans="2:2" x14ac:dyDescent="0.25">
      <c r="B6" t="s">
        <v>20</v>
      </c>
    </row>
    <row r="7" spans="2:2" x14ac:dyDescent="0.25">
      <c r="B7" t="s">
        <v>21</v>
      </c>
    </row>
    <row r="8" spans="2:2" x14ac:dyDescent="0.25">
      <c r="B8" t="s">
        <v>22</v>
      </c>
    </row>
    <row r="9" spans="2:2" x14ac:dyDescent="0.25">
      <c r="B9" t="s">
        <v>23</v>
      </c>
    </row>
    <row r="10" spans="2:2" x14ac:dyDescent="0.25">
      <c r="B10" t="s">
        <v>24</v>
      </c>
    </row>
    <row r="11" spans="2:2" x14ac:dyDescent="0.25">
      <c r="B11" t="s">
        <v>25</v>
      </c>
    </row>
    <row r="12" spans="2:2" x14ac:dyDescent="0.25">
      <c r="B12" t="s">
        <v>26</v>
      </c>
    </row>
    <row r="13" spans="2:2" x14ac:dyDescent="0.25">
      <c r="B13" t="s">
        <v>27</v>
      </c>
    </row>
    <row r="14" spans="2:2" x14ac:dyDescent="0.25">
      <c r="B14" t="s">
        <v>28</v>
      </c>
    </row>
    <row r="15" spans="2:2" x14ac:dyDescent="0.25">
      <c r="B15" t="s">
        <v>29</v>
      </c>
    </row>
    <row r="16" spans="2:2" x14ac:dyDescent="0.25">
      <c r="B16" t="s">
        <v>30</v>
      </c>
    </row>
    <row r="17" spans="1:4" x14ac:dyDescent="0.25">
      <c r="B17" t="s">
        <v>31</v>
      </c>
    </row>
    <row r="18" spans="1:4" x14ac:dyDescent="0.25">
      <c r="B18" t="s">
        <v>32</v>
      </c>
    </row>
    <row r="21" spans="1:4" x14ac:dyDescent="0.25">
      <c r="A21" s="35" t="s">
        <v>10</v>
      </c>
      <c r="B21" s="36" t="s">
        <v>9</v>
      </c>
      <c r="C21" s="35" t="s">
        <v>8</v>
      </c>
      <c r="D21" s="37" t="s">
        <v>7</v>
      </c>
    </row>
    <row r="22" spans="1:4" ht="10.5" customHeight="1" x14ac:dyDescent="0.25">
      <c r="A22" s="26"/>
      <c r="B22" s="17" t="s">
        <v>27</v>
      </c>
      <c r="C22" s="26"/>
      <c r="D22" s="30"/>
    </row>
    <row r="23" spans="1:4" ht="10.5" customHeight="1" x14ac:dyDescent="0.25">
      <c r="A23" s="32">
        <v>1</v>
      </c>
      <c r="B23" s="18" t="s">
        <v>47</v>
      </c>
      <c r="C23" s="27">
        <v>265</v>
      </c>
      <c r="D23" s="27">
        <f>+C23*A23</f>
        <v>265</v>
      </c>
    </row>
    <row r="24" spans="1:4" ht="11.25" customHeight="1" x14ac:dyDescent="0.25">
      <c r="A24" s="32"/>
      <c r="B24" s="19" t="s">
        <v>30</v>
      </c>
      <c r="C24" s="28"/>
      <c r="D24" s="27"/>
    </row>
    <row r="25" spans="1:4" ht="11.25" customHeight="1" x14ac:dyDescent="0.25">
      <c r="A25" s="32"/>
      <c r="B25" s="19" t="s">
        <v>31</v>
      </c>
      <c r="C25" s="28"/>
      <c r="D25" s="27"/>
    </row>
    <row r="26" spans="1:4" ht="12.75" customHeight="1" x14ac:dyDescent="0.25">
      <c r="A26" s="32"/>
      <c r="B26" s="19" t="s">
        <v>23</v>
      </c>
      <c r="C26" s="28"/>
      <c r="D26" s="27"/>
    </row>
    <row r="27" spans="1:4" ht="11.25" customHeight="1" x14ac:dyDescent="0.25">
      <c r="A27" s="33"/>
      <c r="B27" s="20" t="s">
        <v>26</v>
      </c>
      <c r="C27" s="29"/>
      <c r="D27" s="31"/>
    </row>
    <row r="28" spans="1:4" ht="11.25" customHeight="1" x14ac:dyDescent="0.25">
      <c r="A28" s="34">
        <v>1</v>
      </c>
      <c r="B28" s="17" t="s">
        <v>24</v>
      </c>
      <c r="C28" s="30">
        <v>366.07</v>
      </c>
      <c r="D28" s="30">
        <f>+C28*A28</f>
        <v>366.07</v>
      </c>
    </row>
    <row r="29" spans="1:4" ht="11.25" customHeight="1" x14ac:dyDescent="0.25">
      <c r="A29" s="32"/>
      <c r="B29" s="19" t="s">
        <v>19</v>
      </c>
      <c r="C29" s="28"/>
      <c r="D29" s="27"/>
    </row>
    <row r="30" spans="1:4" ht="11.25" customHeight="1" x14ac:dyDescent="0.25">
      <c r="A30" s="32"/>
      <c r="B30" s="19" t="s">
        <v>20</v>
      </c>
      <c r="C30" s="28"/>
      <c r="D30" s="27"/>
    </row>
    <row r="31" spans="1:4" ht="11.25" customHeight="1" x14ac:dyDescent="0.25">
      <c r="A31" s="32"/>
      <c r="B31" s="19" t="s">
        <v>25</v>
      </c>
      <c r="C31" s="28"/>
      <c r="D31" s="27"/>
    </row>
    <row r="32" spans="1:4" ht="11.25" customHeight="1" x14ac:dyDescent="0.25">
      <c r="A32" s="32"/>
      <c r="B32" s="19" t="s">
        <v>32</v>
      </c>
      <c r="C32" s="28"/>
      <c r="D32" s="27"/>
    </row>
    <row r="33" spans="1:8" ht="10.5" customHeight="1" x14ac:dyDescent="0.25">
      <c r="A33" s="32"/>
      <c r="B33" s="19" t="s">
        <v>21</v>
      </c>
      <c r="C33" s="28"/>
      <c r="D33" s="27"/>
      <c r="H33" t="s">
        <v>35</v>
      </c>
    </row>
    <row r="34" spans="1:8" ht="11.25" customHeight="1" x14ac:dyDescent="0.25">
      <c r="A34" s="33"/>
      <c r="B34" s="20" t="s">
        <v>22</v>
      </c>
      <c r="C34" s="29"/>
      <c r="D34" s="31"/>
      <c r="H34" t="s">
        <v>36</v>
      </c>
    </row>
    <row r="35" spans="1:8" ht="12.75" customHeight="1" x14ac:dyDescent="0.25">
      <c r="A35" s="21"/>
      <c r="B35" s="21"/>
      <c r="C35" s="22" t="s">
        <v>44</v>
      </c>
      <c r="D35" s="23">
        <f>+SUM(D22:D34)</f>
        <v>631.06999999999994</v>
      </c>
      <c r="F35">
        <v>631.07000000000005</v>
      </c>
      <c r="H35" t="s">
        <v>37</v>
      </c>
    </row>
    <row r="36" spans="1:8" ht="12.75" customHeight="1" x14ac:dyDescent="0.25">
      <c r="A36" s="21"/>
      <c r="B36" s="21"/>
      <c r="C36" s="22" t="s">
        <v>5</v>
      </c>
      <c r="D36" s="23">
        <f>+D35*0.13</f>
        <v>82.039099999999991</v>
      </c>
    </row>
    <row r="37" spans="1:8" ht="12.75" customHeight="1" x14ac:dyDescent="0.25">
      <c r="A37" s="21"/>
      <c r="B37" s="21"/>
      <c r="C37" s="22" t="s">
        <v>45</v>
      </c>
      <c r="D37" s="23">
        <f>+D36+D35</f>
        <v>713.1090999999999</v>
      </c>
    </row>
    <row r="38" spans="1:8" ht="12" customHeight="1" x14ac:dyDescent="0.25">
      <c r="A38" s="21"/>
      <c r="B38" s="21"/>
      <c r="C38" s="22" t="s">
        <v>46</v>
      </c>
      <c r="D38" s="23">
        <f>+D35*0.1</f>
        <v>63.106999999999999</v>
      </c>
      <c r="E38" t="s">
        <v>5</v>
      </c>
      <c r="F38">
        <v>82.04</v>
      </c>
      <c r="H38" t="s">
        <v>38</v>
      </c>
    </row>
    <row r="39" spans="1:8" ht="12" customHeight="1" x14ac:dyDescent="0.25">
      <c r="A39" s="21"/>
      <c r="B39" s="21"/>
      <c r="C39" s="24" t="s">
        <v>4</v>
      </c>
      <c r="D39" s="25">
        <f>+D37-D38</f>
        <v>650.00209999999993</v>
      </c>
      <c r="E39" t="s">
        <v>42</v>
      </c>
      <c r="F39">
        <v>713.11</v>
      </c>
      <c r="H39" t="s">
        <v>39</v>
      </c>
    </row>
    <row r="40" spans="1:8" x14ac:dyDescent="0.25">
      <c r="E40" t="s">
        <v>43</v>
      </c>
      <c r="F40">
        <v>63.11</v>
      </c>
      <c r="G40">
        <f>+F35*0.1</f>
        <v>63.107000000000006</v>
      </c>
      <c r="H40" t="s">
        <v>40</v>
      </c>
    </row>
    <row r="41" spans="1:8" x14ac:dyDescent="0.25">
      <c r="H41" t="s">
        <v>41</v>
      </c>
    </row>
    <row r="42" spans="1:8" x14ac:dyDescent="0.25">
      <c r="F42" s="13">
        <f>+D39-F40</f>
        <v>586.89209999999991</v>
      </c>
    </row>
  </sheetData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0"/>
  <sheetViews>
    <sheetView tabSelected="1" workbookViewId="0">
      <selection activeCell="K19" sqref="K19"/>
    </sheetView>
  </sheetViews>
  <sheetFormatPr baseColWidth="10" defaultRowHeight="15" x14ac:dyDescent="0.25"/>
  <cols>
    <col min="3" max="3" width="56" bestFit="1" customWidth="1"/>
    <col min="5" max="5" width="9" bestFit="1" customWidth="1"/>
  </cols>
  <sheetData>
    <row r="6" spans="2:5" x14ac:dyDescent="0.25">
      <c r="B6" s="35" t="s">
        <v>10</v>
      </c>
      <c r="C6" s="36" t="s">
        <v>9</v>
      </c>
      <c r="D6" s="49" t="s">
        <v>8</v>
      </c>
      <c r="E6" s="50" t="s">
        <v>7</v>
      </c>
    </row>
    <row r="7" spans="2:5" x14ac:dyDescent="0.25">
      <c r="B7" s="38">
        <v>1</v>
      </c>
      <c r="C7" s="45" t="s">
        <v>55</v>
      </c>
      <c r="D7" s="62">
        <v>405.66</v>
      </c>
      <c r="E7" s="48">
        <f>D7*B7</f>
        <v>405.66</v>
      </c>
    </row>
    <row r="8" spans="2:5" x14ac:dyDescent="0.25">
      <c r="B8" s="33"/>
      <c r="C8" s="59" t="s">
        <v>56</v>
      </c>
      <c r="D8" s="60"/>
      <c r="E8" s="60"/>
    </row>
    <row r="9" spans="2:5" x14ac:dyDescent="0.25">
      <c r="B9" s="39"/>
      <c r="C9" s="39"/>
      <c r="D9" s="33" t="s">
        <v>6</v>
      </c>
      <c r="E9" s="41">
        <f>SUM(E7:E8)</f>
        <v>405.66</v>
      </c>
    </row>
    <row r="10" spans="2:5" x14ac:dyDescent="0.25">
      <c r="B10" s="39"/>
      <c r="C10" s="44"/>
      <c r="D10" s="43" t="s">
        <v>5</v>
      </c>
      <c r="E10" s="43">
        <f>E9*0.13</f>
        <v>52.735800000000005</v>
      </c>
    </row>
    <row r="11" spans="2:5" x14ac:dyDescent="0.25">
      <c r="B11" s="39"/>
      <c r="C11" s="39"/>
      <c r="D11" s="55" t="s">
        <v>4</v>
      </c>
      <c r="E11" s="56">
        <f>SUM(E9:E10)</f>
        <v>458.39580000000001</v>
      </c>
    </row>
    <row r="19" spans="4:4" x14ac:dyDescent="0.25">
      <c r="D19" s="61"/>
    </row>
    <row r="20" spans="4:4" x14ac:dyDescent="0.25">
      <c r="D20" s="6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2020-10-26T15:34:01Z</dcterms:modified>
</cp:coreProperties>
</file>