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-120" yWindow="-120" windowWidth="29040" windowHeight="15840" firstSheet="1" activeTab="1"/>
  </bookViews>
  <sheets>
    <sheet name="PANADOL" sheetId="2" state="hidden" r:id="rId1"/>
    <sheet name="Estado Financiero PANADOL" sheetId="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2" i="1" l="1"/>
  <c r="L32" i="1" s="1"/>
  <c r="J32" i="1"/>
  <c r="K31" i="1"/>
  <c r="J31" i="1"/>
  <c r="L31" i="1" s="1"/>
  <c r="K29" i="1"/>
  <c r="J29" i="1"/>
  <c r="K27" i="1"/>
  <c r="J27" i="1"/>
  <c r="L27" i="1" s="1"/>
  <c r="K26" i="1"/>
  <c r="L26" i="1" s="1"/>
  <c r="J26" i="1"/>
  <c r="K24" i="1"/>
  <c r="J24" i="1"/>
  <c r="L24" i="1" s="1"/>
  <c r="K22" i="1"/>
  <c r="L22" i="1" s="1"/>
  <c r="J22" i="1"/>
  <c r="K21" i="1"/>
  <c r="L21" i="1" s="1"/>
  <c r="J21" i="1"/>
  <c r="K15" i="1"/>
  <c r="J15" i="1"/>
  <c r="K14" i="1"/>
  <c r="J14" i="1"/>
  <c r="K13" i="1"/>
  <c r="J13" i="1"/>
  <c r="K9" i="1"/>
  <c r="J9" i="1"/>
  <c r="K8" i="1"/>
  <c r="K7" i="1" s="1"/>
  <c r="J8" i="1"/>
  <c r="K6" i="1"/>
  <c r="J6" i="1"/>
  <c r="K5" i="1"/>
  <c r="J5" i="1"/>
  <c r="K4" i="1"/>
  <c r="J4" i="1"/>
  <c r="F20" i="1"/>
  <c r="F23" i="1" s="1"/>
  <c r="K23" i="1" s="1"/>
  <c r="F6" i="1"/>
  <c r="G6" i="1" s="1"/>
  <c r="B6" i="1"/>
  <c r="B9" i="1" s="1"/>
  <c r="J10" i="1" s="1"/>
  <c r="F33" i="1"/>
  <c r="K33" i="1" s="1"/>
  <c r="F28" i="1"/>
  <c r="K28" i="1" s="1"/>
  <c r="G14" i="1"/>
  <c r="G13" i="1"/>
  <c r="G12" i="1"/>
  <c r="G11" i="1"/>
  <c r="G10" i="1"/>
  <c r="G8" i="1"/>
  <c r="G7" i="1"/>
  <c r="G4" i="1"/>
  <c r="G5" i="1" s="1"/>
  <c r="B33" i="1"/>
  <c r="B30" i="1"/>
  <c r="G26" i="1" s="1"/>
  <c r="B28" i="1"/>
  <c r="J28" i="1" s="1"/>
  <c r="B27" i="1"/>
  <c r="B23" i="1"/>
  <c r="B25" i="1" s="1"/>
  <c r="G24" i="1" s="1"/>
  <c r="B20" i="1"/>
  <c r="J20" i="1" s="1"/>
  <c r="C23" i="1" l="1"/>
  <c r="C27" i="1"/>
  <c r="C28" i="1"/>
  <c r="J7" i="1"/>
  <c r="C20" i="1"/>
  <c r="L28" i="1"/>
  <c r="J23" i="1"/>
  <c r="L23" i="1" s="1"/>
  <c r="J25" i="1"/>
  <c r="J33" i="1"/>
  <c r="L33" i="1" s="1"/>
  <c r="C21" i="1"/>
  <c r="B34" i="1"/>
  <c r="C33" i="1" s="1"/>
  <c r="G22" i="1"/>
  <c r="G29" i="1"/>
  <c r="F9" i="1"/>
  <c r="K20" i="1"/>
  <c r="L20" i="1" s="1"/>
  <c r="C22" i="1"/>
  <c r="G21" i="1"/>
  <c r="C24" i="1"/>
  <c r="C26" i="1"/>
  <c r="J30" i="1"/>
  <c r="C29" i="1"/>
  <c r="L29" i="1"/>
  <c r="F25" i="1"/>
  <c r="K25" i="1" s="1"/>
  <c r="L25" i="1" s="1"/>
  <c r="G23" i="1"/>
  <c r="F30" i="1"/>
  <c r="G28" i="1"/>
  <c r="G20" i="1"/>
  <c r="G27" i="1"/>
  <c r="G33" i="1"/>
  <c r="B34" i="2"/>
  <c r="B25" i="2"/>
  <c r="H10" i="2"/>
  <c r="G6" i="2"/>
  <c r="G9" i="2" s="1"/>
  <c r="G10" i="2" s="1"/>
  <c r="G5" i="2"/>
  <c r="F34" i="1" l="1"/>
  <c r="K34" i="1" s="1"/>
  <c r="K30" i="1"/>
  <c r="L30" i="1" s="1"/>
  <c r="K10" i="1"/>
  <c r="G9" i="1"/>
  <c r="G32" i="1"/>
  <c r="J34" i="1"/>
  <c r="G31" i="1"/>
  <c r="C31" i="1"/>
  <c r="C32" i="1"/>
  <c r="H6" i="2"/>
  <c r="H5" i="2"/>
  <c r="H9" i="2" s="1"/>
  <c r="L34" i="1" l="1"/>
  <c r="M34" i="1" s="1"/>
  <c r="B9" i="2"/>
  <c r="C9" i="2" s="1"/>
  <c r="B6" i="2"/>
  <c r="C6" i="2" s="1"/>
  <c r="B5" i="2"/>
  <c r="I34" i="2"/>
  <c r="J34" i="2" s="1"/>
  <c r="I33" i="2"/>
  <c r="J33" i="2" s="1"/>
  <c r="J32" i="2"/>
  <c r="I32" i="2"/>
  <c r="I31" i="2"/>
  <c r="J31" i="2" s="1"/>
  <c r="I30" i="2"/>
  <c r="J30" i="2" s="1"/>
  <c r="J29" i="2"/>
  <c r="I29" i="2"/>
  <c r="I28" i="2"/>
  <c r="J28" i="2" s="1"/>
  <c r="I27" i="2"/>
  <c r="J27" i="2" s="1"/>
  <c r="I26" i="2"/>
  <c r="J26" i="2" s="1"/>
  <c r="I25" i="2"/>
  <c r="J25" i="2" s="1"/>
  <c r="I24" i="2"/>
  <c r="J24" i="2" s="1"/>
  <c r="I23" i="2"/>
  <c r="J23" i="2" s="1"/>
  <c r="I22" i="2"/>
  <c r="J22" i="2" s="1"/>
  <c r="I21" i="2"/>
  <c r="J21" i="2" s="1"/>
  <c r="I20" i="2"/>
  <c r="J20" i="2" s="1"/>
  <c r="I14" i="2"/>
  <c r="J14" i="2" s="1"/>
  <c r="I13" i="2"/>
  <c r="J13" i="2" s="1"/>
  <c r="C14" i="2"/>
  <c r="I12" i="2"/>
  <c r="J12" i="2" s="1"/>
  <c r="C13" i="2"/>
  <c r="J11" i="2"/>
  <c r="I10" i="2"/>
  <c r="J10" i="2" s="1"/>
  <c r="C11" i="2"/>
  <c r="I9" i="2"/>
  <c r="J9" i="2" s="1"/>
  <c r="I8" i="2"/>
  <c r="J8" i="2" s="1"/>
  <c r="I7" i="2"/>
  <c r="J7" i="2" s="1"/>
  <c r="C8" i="2"/>
  <c r="I6" i="2"/>
  <c r="J6" i="2" s="1"/>
  <c r="I5" i="2"/>
  <c r="J5" i="2" s="1"/>
  <c r="I4" i="2"/>
  <c r="J4" i="2" s="1"/>
  <c r="C7" i="2"/>
  <c r="I3" i="2"/>
  <c r="J3" i="2" s="1"/>
  <c r="C4" i="2"/>
  <c r="C5" i="2" s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L15" i="1"/>
  <c r="M15" i="1" s="1"/>
  <c r="L14" i="1"/>
  <c r="M14" i="1" s="1"/>
  <c r="C14" i="1"/>
  <c r="L13" i="1"/>
  <c r="M13" i="1" s="1"/>
  <c r="C13" i="1"/>
  <c r="L12" i="1"/>
  <c r="M12" i="1" s="1"/>
  <c r="C12" i="1"/>
  <c r="L11" i="1"/>
  <c r="M11" i="1" s="1"/>
  <c r="C11" i="1"/>
  <c r="L10" i="1"/>
  <c r="M10" i="1" s="1"/>
  <c r="C10" i="1"/>
  <c r="L9" i="1"/>
  <c r="M9" i="1" s="1"/>
  <c r="C9" i="1"/>
  <c r="L8" i="1"/>
  <c r="M8" i="1" s="1"/>
  <c r="C8" i="1"/>
  <c r="L7" i="1"/>
  <c r="M7" i="1" s="1"/>
  <c r="L6" i="1"/>
  <c r="M6" i="1" s="1"/>
  <c r="C6" i="1"/>
  <c r="L5" i="1"/>
  <c r="M5" i="1" s="1"/>
  <c r="C7" i="1"/>
  <c r="L4" i="1"/>
  <c r="M4" i="1" s="1"/>
  <c r="C4" i="1"/>
  <c r="C5" i="1" s="1"/>
  <c r="B10" i="2"/>
  <c r="C10" i="2" s="1"/>
  <c r="C12" i="2"/>
  <c r="C22" i="2"/>
  <c r="C34" i="2"/>
  <c r="C26" i="2"/>
  <c r="C27" i="2"/>
  <c r="C30" i="2"/>
  <c r="C28" i="2"/>
  <c r="C24" i="2"/>
  <c r="C29" i="2"/>
  <c r="C33" i="2"/>
  <c r="C23" i="2"/>
  <c r="C20" i="2"/>
  <c r="C31" i="2"/>
  <c r="C21" i="2"/>
  <c r="C25" i="2"/>
  <c r="C32" i="2"/>
</calcChain>
</file>

<file path=xl/sharedStrings.xml><?xml version="1.0" encoding="utf-8"?>
<sst xmlns="http://schemas.openxmlformats.org/spreadsheetml/2006/main" count="194" uniqueCount="61">
  <si>
    <t>ESTADO DE RESULTADOS</t>
  </si>
  <si>
    <t>ANÁLISIS VERTICAL</t>
  </si>
  <si>
    <t>ANÁLISIS HORIZONTAL</t>
  </si>
  <si>
    <t>CUENTA</t>
  </si>
  <si>
    <t>MONTO($)</t>
  </si>
  <si>
    <t xml:space="preserve">          %</t>
  </si>
  <si>
    <t>Ingresos operativos netos</t>
  </si>
  <si>
    <t>20X1</t>
  </si>
  <si>
    <t>20X2</t>
  </si>
  <si>
    <t xml:space="preserve">          $</t>
  </si>
  <si>
    <t xml:space="preserve">         %</t>
  </si>
  <si>
    <t>Costo de Ventas</t>
  </si>
  <si>
    <t>Ingresos Operativos netos</t>
  </si>
  <si>
    <t>Utilidad Bruta</t>
  </si>
  <si>
    <t>Gastos Operativos</t>
  </si>
  <si>
    <t>Gastos de administración</t>
  </si>
  <si>
    <t>Gastos operativos</t>
  </si>
  <si>
    <t>Gastos de venta</t>
  </si>
  <si>
    <t>Utilidad de operación</t>
  </si>
  <si>
    <t>Gastos de Venta</t>
  </si>
  <si>
    <t>Gastos financieros</t>
  </si>
  <si>
    <t>Utilidad de Operación</t>
  </si>
  <si>
    <t>Otros ingresos</t>
  </si>
  <si>
    <t>Gastos Financieros</t>
  </si>
  <si>
    <t>Utilidad antes de ISR</t>
  </si>
  <si>
    <t>Inmpuesto sobre la renta</t>
  </si>
  <si>
    <t>Utilidad del ejercicio</t>
  </si>
  <si>
    <t>ISR</t>
  </si>
  <si>
    <t>Utilidad del Ejercicio</t>
  </si>
  <si>
    <t>BALANCE GENERAL</t>
  </si>
  <si>
    <t>MONTO</t>
  </si>
  <si>
    <r>
      <t xml:space="preserve">           </t>
    </r>
    <r>
      <rPr>
        <sz val="11"/>
        <color theme="1"/>
        <rFont val="Calibri"/>
        <family val="2"/>
      </rPr>
      <t xml:space="preserve"> %</t>
    </r>
  </si>
  <si>
    <t>Efectivo y equivalentes</t>
  </si>
  <si>
    <t>Cuentas por cobrar</t>
  </si>
  <si>
    <t xml:space="preserve">              $</t>
  </si>
  <si>
    <t xml:space="preserve">           %</t>
  </si>
  <si>
    <t>Inventario</t>
  </si>
  <si>
    <t>Efectivo y Equivalentes</t>
  </si>
  <si>
    <t>Total Activo corriente</t>
  </si>
  <si>
    <t>Activos Fijos</t>
  </si>
  <si>
    <t>Total Activos</t>
  </si>
  <si>
    <t>Total Activo Corriente</t>
  </si>
  <si>
    <t>Cuentas por pagar</t>
  </si>
  <si>
    <t>Otros pasivos corrientes</t>
  </si>
  <si>
    <t>Total activos</t>
  </si>
  <si>
    <t>Total Pasivos corrientes</t>
  </si>
  <si>
    <t>Préstamo Bancario LP</t>
  </si>
  <si>
    <t>Otros Pasivos Corrientes</t>
  </si>
  <si>
    <t>Total Pasivos</t>
  </si>
  <si>
    <t>Total Pasivos Corrientes</t>
  </si>
  <si>
    <t>Capital Social</t>
  </si>
  <si>
    <t>Utilidades acumuladas</t>
  </si>
  <si>
    <t xml:space="preserve">Total Pasivos </t>
  </si>
  <si>
    <t>Total Patrimonio</t>
  </si>
  <si>
    <t>Total pasivo y patrimonio</t>
  </si>
  <si>
    <t>Utilidades Acumuladas</t>
  </si>
  <si>
    <t>Total Pasivo y Patrimonio</t>
  </si>
  <si>
    <t xml:space="preserve">            %</t>
  </si>
  <si>
    <t>Activo=Pas+Patr</t>
  </si>
  <si>
    <t>ANÁLISIS VERTICAL 20X1</t>
  </si>
  <si>
    <t>ANÁLISIS VERTICAL 20X2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</si>
</sst>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_-&quot;$&quot;* #,##0.00_-;\-&quot;$&quot;* #,##0.00_-;_-&quot;$&quot;* &quot;-&quot;??_-;_-@"/>
  </numFmts>
  <fonts count="7" x14ac:knownFonts="1">
    <font>
      <sz val="11"/>
      <color theme="1"/>
      <name val="Arial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9E2F3"/>
        <bgColor rgb="FFD9E2F3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0">
    <xf numFmtId="0" fontId="0" fillId="0" borderId="0" xfId="0" applyFont="1" applyAlignment="1"/>
    <xf numFmtId="0" fontId="1" fillId="0" borderId="1" xfId="0" applyFont="1" applyBorder="1"/>
    <xf numFmtId="0" fontId="1" fillId="2" borderId="2" xfId="0" applyFont="1" applyFill="1" applyBorder="1"/>
    <xf numFmtId="0" fontId="2" fillId="2" borderId="3" xfId="0" applyFont="1" applyFill="1" applyBorder="1"/>
    <xf numFmtId="0" fontId="1" fillId="3" borderId="4" xfId="0" applyFont="1" applyFill="1" applyBorder="1"/>
    <xf numFmtId="0" fontId="2" fillId="0" borderId="5" xfId="0" applyFont="1" applyBorder="1"/>
    <xf numFmtId="0" fontId="1" fillId="0" borderId="5" xfId="0" applyFont="1" applyBorder="1"/>
    <xf numFmtId="0" fontId="2" fillId="0" borderId="6" xfId="0" applyFont="1" applyBorder="1"/>
    <xf numFmtId="0" fontId="1" fillId="0" borderId="7" xfId="0" applyFont="1" applyBorder="1"/>
    <xf numFmtId="0" fontId="1" fillId="0" borderId="0" xfId="0" applyFont="1"/>
    <xf numFmtId="0" fontId="1" fillId="0" borderId="8" xfId="0" applyFont="1" applyBorder="1"/>
    <xf numFmtId="0" fontId="2" fillId="0" borderId="7" xfId="0" applyFont="1" applyBorder="1"/>
    <xf numFmtId="0" fontId="2" fillId="0" borderId="0" xfId="0" applyFont="1"/>
    <xf numFmtId="0" fontId="2" fillId="0" borderId="8" xfId="0" applyFont="1" applyBorder="1"/>
    <xf numFmtId="6" fontId="1" fillId="0" borderId="0" xfId="0" applyNumberFormat="1" applyFont="1"/>
    <xf numFmtId="9" fontId="3" fillId="0" borderId="8" xfId="0" applyNumberFormat="1" applyFont="1" applyBorder="1"/>
    <xf numFmtId="10" fontId="2" fillId="0" borderId="8" xfId="0" applyNumberFormat="1" applyFont="1" applyBorder="1"/>
    <xf numFmtId="6" fontId="2" fillId="0" borderId="0" xfId="0" applyNumberFormat="1" applyFont="1"/>
    <xf numFmtId="10" fontId="1" fillId="0" borderId="8" xfId="0" applyNumberFormat="1" applyFont="1" applyBorder="1"/>
    <xf numFmtId="9" fontId="2" fillId="0" borderId="8" xfId="0" applyNumberFormat="1" applyFont="1" applyBorder="1"/>
    <xf numFmtId="164" fontId="2" fillId="0" borderId="0" xfId="0" applyNumberFormat="1" applyFont="1"/>
    <xf numFmtId="164" fontId="1" fillId="0" borderId="0" xfId="0" applyNumberFormat="1" applyFont="1"/>
    <xf numFmtId="0" fontId="1" fillId="0" borderId="9" xfId="0" applyFont="1" applyBorder="1"/>
    <xf numFmtId="164" fontId="1" fillId="0" borderId="10" xfId="0" applyNumberFormat="1" applyFont="1" applyBorder="1"/>
    <xf numFmtId="10" fontId="1" fillId="0" borderId="11" xfId="0" applyNumberFormat="1" applyFont="1" applyBorder="1"/>
    <xf numFmtId="6" fontId="1" fillId="0" borderId="10" xfId="0" applyNumberFormat="1" applyFont="1" applyBorder="1"/>
    <xf numFmtId="44" fontId="1" fillId="0" borderId="0" xfId="1" applyNumberFormat="1" applyFont="1"/>
    <xf numFmtId="44" fontId="2" fillId="0" borderId="0" xfId="0" applyNumberFormat="1" applyFont="1"/>
    <xf numFmtId="44" fontId="2" fillId="0" borderId="0" xfId="1" applyNumberFormat="1" applyFont="1"/>
    <xf numFmtId="44" fontId="1" fillId="0" borderId="0" xfId="0" applyNumberFormat="1" applyFont="1"/>
    <xf numFmtId="0" fontId="4" fillId="0" borderId="0" xfId="0" applyFont="1" applyAlignment="1"/>
    <xf numFmtId="0" fontId="1" fillId="0" borderId="8" xfId="0" applyFont="1" applyBorder="1" applyAlignment="1">
      <alignment horizontal="center"/>
    </xf>
    <xf numFmtId="0" fontId="5" fillId="0" borderId="0" xfId="0" applyFont="1" applyAlignment="1"/>
    <xf numFmtId="44" fontId="0" fillId="0" borderId="0" xfId="0" applyNumberFormat="1" applyFont="1" applyAlignment="1"/>
    <xf numFmtId="44" fontId="2" fillId="0" borderId="0" xfId="1" applyFont="1"/>
    <xf numFmtId="44" fontId="1" fillId="0" borderId="0" xfId="1" applyFont="1"/>
    <xf numFmtId="9" fontId="1" fillId="0" borderId="8" xfId="2" applyFont="1" applyBorder="1"/>
    <xf numFmtId="0" fontId="1" fillId="3" borderId="12" xfId="0" applyFont="1" applyFill="1" applyBorder="1"/>
    <xf numFmtId="0" fontId="2" fillId="0" borderId="13" xfId="0" applyFont="1" applyBorder="1"/>
    <xf numFmtId="0" fontId="1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0" xfId="0" applyFont="1" applyBorder="1"/>
    <xf numFmtId="0" fontId="2" fillId="0" borderId="16" xfId="0" applyFont="1" applyBorder="1"/>
    <xf numFmtId="0" fontId="1" fillId="0" borderId="15" xfId="0" applyFont="1" applyBorder="1"/>
    <xf numFmtId="0" fontId="1" fillId="0" borderId="0" xfId="0" applyFont="1" applyBorder="1"/>
    <xf numFmtId="0" fontId="1" fillId="0" borderId="16" xfId="0" applyFont="1" applyBorder="1"/>
    <xf numFmtId="6" fontId="2" fillId="0" borderId="0" xfId="0" applyNumberFormat="1" applyFont="1" applyBorder="1"/>
    <xf numFmtId="10" fontId="2" fillId="0" borderId="16" xfId="0" applyNumberFormat="1" applyFont="1" applyBorder="1"/>
    <xf numFmtId="6" fontId="1" fillId="0" borderId="0" xfId="0" applyNumberFormat="1" applyFont="1" applyBorder="1"/>
    <xf numFmtId="10" fontId="1" fillId="0" borderId="16" xfId="0" applyNumberFormat="1" applyFont="1" applyBorder="1"/>
    <xf numFmtId="44" fontId="1" fillId="0" borderId="0" xfId="1" applyFont="1" applyBorder="1"/>
    <xf numFmtId="44" fontId="2" fillId="0" borderId="0" xfId="0" applyNumberFormat="1" applyFont="1" applyBorder="1"/>
    <xf numFmtId="44" fontId="1" fillId="0" borderId="0" xfId="0" applyNumberFormat="1" applyFont="1" applyBorder="1"/>
    <xf numFmtId="164" fontId="2" fillId="0" borderId="0" xfId="0" applyNumberFormat="1" applyFont="1" applyBorder="1"/>
    <xf numFmtId="164" fontId="1" fillId="0" borderId="0" xfId="0" applyNumberFormat="1" applyFont="1" applyBorder="1"/>
    <xf numFmtId="0" fontId="1" fillId="0" borderId="17" xfId="0" applyFont="1" applyBorder="1"/>
    <xf numFmtId="164" fontId="1" fillId="0" borderId="18" xfId="0" applyNumberFormat="1" applyFont="1" applyBorder="1"/>
    <xf numFmtId="6" fontId="2" fillId="0" borderId="18" xfId="0" applyNumberFormat="1" applyFont="1" applyBorder="1"/>
    <xf numFmtId="10" fontId="1" fillId="0" borderId="19" xfId="0" applyNumberFormat="1" applyFont="1" applyBorder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1000"/>
  <sheetViews>
    <sheetView topLeftCell="A10" zoomScale="145" zoomScaleNormal="145" workbookViewId="0">
      <selection activeCell="D11" sqref="D11"/>
    </sheetView>
  </sheetViews>
  <sheetFormatPr baseColWidth="10" defaultColWidth="12.625" defaultRowHeight="14.25" x14ac:dyDescent="0.2"/>
  <cols>
    <col min="1" max="1" width="33.125" customWidth="1"/>
    <col min="2" max="2" width="14" customWidth="1"/>
    <col min="3" max="3" width="10" customWidth="1"/>
    <col min="4" max="4" width="10.25" bestFit="1" customWidth="1"/>
    <col min="5" max="5" width="7.25" customWidth="1"/>
    <col min="6" max="6" width="24.125" customWidth="1"/>
    <col min="7" max="26" width="9.375" customWidth="1"/>
  </cols>
  <sheetData>
    <row r="1" spans="1:10" ht="15" x14ac:dyDescent="0.25">
      <c r="A1" s="1" t="s">
        <v>0</v>
      </c>
      <c r="B1" s="2" t="s">
        <v>1</v>
      </c>
      <c r="C1" s="3"/>
      <c r="F1" s="4" t="s">
        <v>2</v>
      </c>
      <c r="G1" s="5"/>
      <c r="H1" s="6" t="s">
        <v>0</v>
      </c>
      <c r="I1" s="5"/>
      <c r="J1" s="7"/>
    </row>
    <row r="2" spans="1:10" ht="15" x14ac:dyDescent="0.25">
      <c r="A2" s="8" t="s">
        <v>3</v>
      </c>
      <c r="B2" s="9" t="s">
        <v>4</v>
      </c>
      <c r="C2" s="10" t="s">
        <v>5</v>
      </c>
      <c r="F2" s="8" t="s">
        <v>3</v>
      </c>
      <c r="G2" s="9" t="s">
        <v>7</v>
      </c>
      <c r="H2" s="9" t="s">
        <v>8</v>
      </c>
      <c r="I2" s="9" t="s">
        <v>9</v>
      </c>
      <c r="J2" s="10" t="s">
        <v>10</v>
      </c>
    </row>
    <row r="3" spans="1:10" ht="15" x14ac:dyDescent="0.25">
      <c r="A3" s="8" t="s">
        <v>6</v>
      </c>
      <c r="B3" s="26">
        <v>2500</v>
      </c>
      <c r="C3" s="15">
        <v>1</v>
      </c>
      <c r="F3" s="11" t="s">
        <v>12</v>
      </c>
      <c r="G3" s="26">
        <v>2500</v>
      </c>
      <c r="H3" s="27">
        <v>3600</v>
      </c>
      <c r="I3" s="27">
        <f t="shared" ref="I3:I14" si="0">H3-G3</f>
        <v>1100</v>
      </c>
      <c r="J3" s="16">
        <f t="shared" ref="J3:J14" si="1">I3/G3</f>
        <v>0.44</v>
      </c>
    </row>
    <row r="4" spans="1:10" ht="15" x14ac:dyDescent="0.25">
      <c r="A4" s="11" t="s">
        <v>11</v>
      </c>
      <c r="B4" s="28">
        <v>1875</v>
      </c>
      <c r="C4" s="16">
        <f>B4/B3</f>
        <v>0.75</v>
      </c>
      <c r="F4" s="11" t="s">
        <v>11</v>
      </c>
      <c r="G4" s="28">
        <v>1875</v>
      </c>
      <c r="H4" s="27">
        <v>2520</v>
      </c>
      <c r="I4" s="27">
        <f t="shared" si="0"/>
        <v>645</v>
      </c>
      <c r="J4" s="16">
        <f t="shared" si="1"/>
        <v>0.34399999999999997</v>
      </c>
    </row>
    <row r="5" spans="1:10" ht="15" x14ac:dyDescent="0.25">
      <c r="A5" s="8" t="s">
        <v>13</v>
      </c>
      <c r="B5" s="28">
        <f>+B3-B4</f>
        <v>625</v>
      </c>
      <c r="C5" s="16">
        <f t="shared" ref="C5" si="2">C3-C4</f>
        <v>0.25</v>
      </c>
      <c r="F5" s="8" t="s">
        <v>13</v>
      </c>
      <c r="G5" s="28">
        <f>+G3-G4</f>
        <v>625</v>
      </c>
      <c r="H5" s="29">
        <f>+H3-H4</f>
        <v>1080</v>
      </c>
      <c r="I5" s="29">
        <f t="shared" si="0"/>
        <v>455</v>
      </c>
      <c r="J5" s="18">
        <f t="shared" si="1"/>
        <v>0.72799999999999998</v>
      </c>
    </row>
    <row r="6" spans="1:10" ht="15" x14ac:dyDescent="0.25">
      <c r="A6" s="8" t="s">
        <v>14</v>
      </c>
      <c r="B6" s="26">
        <f>+B7+B8</f>
        <v>395</v>
      </c>
      <c r="C6" s="18">
        <f>B6/B3</f>
        <v>0.158</v>
      </c>
      <c r="F6" s="8" t="s">
        <v>16</v>
      </c>
      <c r="G6" s="26">
        <f>+G7+G8</f>
        <v>395</v>
      </c>
      <c r="H6" s="29">
        <f>+H7+H8</f>
        <v>568</v>
      </c>
      <c r="I6" s="29">
        <f t="shared" si="0"/>
        <v>173</v>
      </c>
      <c r="J6" s="18">
        <f t="shared" si="1"/>
        <v>0.4379746835443038</v>
      </c>
    </row>
    <row r="7" spans="1:10" ht="15" x14ac:dyDescent="0.25">
      <c r="A7" s="11" t="s">
        <v>15</v>
      </c>
      <c r="B7" s="28">
        <v>210</v>
      </c>
      <c r="C7" s="16">
        <f>B7/B3</f>
        <v>8.4000000000000005E-2</v>
      </c>
      <c r="F7" s="11" t="s">
        <v>15</v>
      </c>
      <c r="G7" s="28">
        <v>210</v>
      </c>
      <c r="H7" s="27">
        <v>302</v>
      </c>
      <c r="I7" s="27">
        <f t="shared" si="0"/>
        <v>92</v>
      </c>
      <c r="J7" s="16">
        <f t="shared" si="1"/>
        <v>0.43809523809523809</v>
      </c>
    </row>
    <row r="8" spans="1:10" ht="15" x14ac:dyDescent="0.25">
      <c r="A8" s="11" t="s">
        <v>17</v>
      </c>
      <c r="B8" s="28">
        <v>185</v>
      </c>
      <c r="C8" s="16">
        <f>B8/B3</f>
        <v>7.3999999999999996E-2</v>
      </c>
      <c r="F8" s="11" t="s">
        <v>19</v>
      </c>
      <c r="G8" s="28">
        <v>185</v>
      </c>
      <c r="H8" s="27">
        <v>266</v>
      </c>
      <c r="I8" s="27">
        <f t="shared" si="0"/>
        <v>81</v>
      </c>
      <c r="J8" s="16">
        <f t="shared" si="1"/>
        <v>0.43783783783783786</v>
      </c>
    </row>
    <row r="9" spans="1:10" ht="15" x14ac:dyDescent="0.25">
      <c r="A9" s="8" t="s">
        <v>18</v>
      </c>
      <c r="B9" s="26">
        <f>+B3-B6</f>
        <v>2105</v>
      </c>
      <c r="C9" s="18">
        <f>B9/B3</f>
        <v>0.84199999999999997</v>
      </c>
      <c r="F9" s="8" t="s">
        <v>21</v>
      </c>
      <c r="G9" s="26">
        <f>+G3-G6</f>
        <v>2105</v>
      </c>
      <c r="H9" s="29">
        <f>+H5-H6</f>
        <v>512</v>
      </c>
      <c r="I9" s="29">
        <f t="shared" si="0"/>
        <v>-1593</v>
      </c>
      <c r="J9" s="18">
        <f t="shared" si="1"/>
        <v>-0.75676959619952489</v>
      </c>
    </row>
    <row r="10" spans="1:10" ht="15" x14ac:dyDescent="0.25">
      <c r="A10" s="11" t="s">
        <v>20</v>
      </c>
      <c r="B10" s="28">
        <f>+B9-B12</f>
        <v>1875</v>
      </c>
      <c r="C10" s="16">
        <f>B10/B3</f>
        <v>0.75</v>
      </c>
      <c r="F10" s="11" t="s">
        <v>23</v>
      </c>
      <c r="G10" s="28">
        <f>+G9-G12</f>
        <v>1875</v>
      </c>
      <c r="H10" s="27">
        <f>+H9-H12</f>
        <v>0</v>
      </c>
      <c r="I10" s="27">
        <f t="shared" si="0"/>
        <v>-1875</v>
      </c>
      <c r="J10" s="16">
        <f t="shared" si="1"/>
        <v>-1</v>
      </c>
    </row>
    <row r="11" spans="1:10" ht="15" x14ac:dyDescent="0.25">
      <c r="A11" s="11" t="s">
        <v>22</v>
      </c>
      <c r="B11" s="28">
        <v>0</v>
      </c>
      <c r="C11" s="19">
        <f>B11/B3</f>
        <v>0</v>
      </c>
      <c r="F11" s="11" t="s">
        <v>22</v>
      </c>
      <c r="G11" s="28">
        <v>0</v>
      </c>
      <c r="H11" s="27">
        <v>0</v>
      </c>
      <c r="I11" s="27">
        <v>0</v>
      </c>
      <c r="J11" s="16" t="e">
        <f t="shared" si="1"/>
        <v>#DIV/0!</v>
      </c>
    </row>
    <row r="12" spans="1:10" ht="15" x14ac:dyDescent="0.25">
      <c r="A12" s="8" t="s">
        <v>24</v>
      </c>
      <c r="B12" s="26">
        <v>230</v>
      </c>
      <c r="C12" s="18">
        <f>B12/B3</f>
        <v>9.1999999999999998E-2</v>
      </c>
      <c r="F12" s="8" t="s">
        <v>24</v>
      </c>
      <c r="G12" s="26">
        <v>230</v>
      </c>
      <c r="H12" s="29">
        <v>512</v>
      </c>
      <c r="I12" s="29">
        <f t="shared" si="0"/>
        <v>282</v>
      </c>
      <c r="J12" s="18">
        <f t="shared" si="1"/>
        <v>1.2260869565217392</v>
      </c>
    </row>
    <row r="13" spans="1:10" ht="15" x14ac:dyDescent="0.25">
      <c r="A13" s="11" t="s">
        <v>25</v>
      </c>
      <c r="B13" s="28">
        <v>69</v>
      </c>
      <c r="C13" s="16">
        <f>B13/B3</f>
        <v>2.76E-2</v>
      </c>
      <c r="F13" s="11" t="s">
        <v>27</v>
      </c>
      <c r="G13" s="28">
        <v>69</v>
      </c>
      <c r="H13" s="27">
        <v>153.6</v>
      </c>
      <c r="I13" s="27">
        <f t="shared" si="0"/>
        <v>84.6</v>
      </c>
      <c r="J13" s="16">
        <f t="shared" si="1"/>
        <v>1.2260869565217392</v>
      </c>
    </row>
    <row r="14" spans="1:10" ht="15" x14ac:dyDescent="0.25">
      <c r="A14" s="8" t="s">
        <v>26</v>
      </c>
      <c r="B14" s="26">
        <v>161</v>
      </c>
      <c r="C14" s="18">
        <f>B14/B3</f>
        <v>6.4399999999999999E-2</v>
      </c>
      <c r="F14" s="8" t="s">
        <v>28</v>
      </c>
      <c r="G14" s="26">
        <v>161</v>
      </c>
      <c r="H14" s="29">
        <v>358.4</v>
      </c>
      <c r="I14" s="29">
        <f t="shared" si="0"/>
        <v>197.39999999999998</v>
      </c>
      <c r="J14" s="18">
        <f t="shared" si="1"/>
        <v>1.2260869565217389</v>
      </c>
    </row>
    <row r="15" spans="1:10" ht="15" x14ac:dyDescent="0.25">
      <c r="A15" s="11"/>
      <c r="B15" s="12"/>
      <c r="C15" s="13"/>
      <c r="F15" s="11"/>
      <c r="G15" s="12"/>
      <c r="H15" s="12"/>
      <c r="I15" s="12"/>
      <c r="J15" s="13"/>
    </row>
    <row r="16" spans="1:10" ht="15" x14ac:dyDescent="0.25">
      <c r="A16" s="11"/>
      <c r="B16" s="12"/>
      <c r="C16" s="13"/>
      <c r="F16" s="11"/>
      <c r="G16" s="12"/>
      <c r="H16" s="12"/>
      <c r="I16" s="12"/>
      <c r="J16" s="13"/>
    </row>
    <row r="17" spans="1:10" ht="15" x14ac:dyDescent="0.25">
      <c r="A17" s="8" t="s">
        <v>29</v>
      </c>
      <c r="B17" s="9" t="s">
        <v>1</v>
      </c>
      <c r="C17" s="13"/>
      <c r="F17" s="8" t="s">
        <v>2</v>
      </c>
      <c r="G17" s="9" t="s">
        <v>29</v>
      </c>
      <c r="H17" s="12"/>
      <c r="I17" s="12"/>
      <c r="J17" s="13"/>
    </row>
    <row r="18" spans="1:10" ht="15" x14ac:dyDescent="0.25">
      <c r="A18" s="11"/>
      <c r="B18" s="12"/>
      <c r="C18" s="13"/>
    </row>
    <row r="19" spans="1:10" ht="15" x14ac:dyDescent="0.25">
      <c r="A19" s="8" t="s">
        <v>3</v>
      </c>
      <c r="B19" s="9" t="s">
        <v>30</v>
      </c>
      <c r="C19" s="31" t="s">
        <v>57</v>
      </c>
      <c r="D19" s="32"/>
      <c r="E19" s="32"/>
      <c r="F19" s="8" t="s">
        <v>3</v>
      </c>
      <c r="G19" s="9" t="s">
        <v>7</v>
      </c>
      <c r="H19" s="9" t="s">
        <v>8</v>
      </c>
      <c r="I19" s="9" t="s">
        <v>34</v>
      </c>
      <c r="J19" s="10" t="s">
        <v>35</v>
      </c>
    </row>
    <row r="20" spans="1:10" ht="15" x14ac:dyDescent="0.25">
      <c r="A20" s="11" t="s">
        <v>32</v>
      </c>
      <c r="B20" s="20">
        <v>319</v>
      </c>
      <c r="C20" s="16">
        <f t="shared" ref="C20:C34" ca="1" si="3">B20/$C$25</f>
        <v>319</v>
      </c>
      <c r="F20" s="11" t="s">
        <v>37</v>
      </c>
      <c r="G20" s="17"/>
      <c r="H20" s="17"/>
      <c r="I20" s="17">
        <f t="shared" ref="I20:I34" si="4">H20-G20</f>
        <v>0</v>
      </c>
      <c r="J20" s="16" t="e">
        <f t="shared" ref="J20:J34" si="5">I20/G20</f>
        <v>#DIV/0!</v>
      </c>
    </row>
    <row r="21" spans="1:10" ht="15.75" customHeight="1" x14ac:dyDescent="0.25">
      <c r="A21" s="11" t="s">
        <v>33</v>
      </c>
      <c r="B21" s="20">
        <v>115</v>
      </c>
      <c r="C21" s="16">
        <f t="shared" ca="1" si="3"/>
        <v>115</v>
      </c>
      <c r="F21" s="11" t="s">
        <v>33</v>
      </c>
      <c r="G21" s="17"/>
      <c r="H21" s="17"/>
      <c r="I21" s="17">
        <f t="shared" si="4"/>
        <v>0</v>
      </c>
      <c r="J21" s="16" t="e">
        <f t="shared" si="5"/>
        <v>#DIV/0!</v>
      </c>
    </row>
    <row r="22" spans="1:10" ht="15.75" customHeight="1" x14ac:dyDescent="0.25">
      <c r="A22" s="11" t="s">
        <v>36</v>
      </c>
      <c r="B22" s="20">
        <v>1080</v>
      </c>
      <c r="C22" s="16">
        <f t="shared" ca="1" si="3"/>
        <v>1080</v>
      </c>
      <c r="F22" s="11" t="s">
        <v>36</v>
      </c>
      <c r="G22" s="17"/>
      <c r="H22" s="17"/>
      <c r="I22" s="17">
        <f t="shared" si="4"/>
        <v>0</v>
      </c>
      <c r="J22" s="16" t="e">
        <f t="shared" si="5"/>
        <v>#DIV/0!</v>
      </c>
    </row>
    <row r="23" spans="1:10" ht="15.75" customHeight="1" x14ac:dyDescent="0.25">
      <c r="A23" s="8" t="s">
        <v>38</v>
      </c>
      <c r="B23" s="21">
        <v>2586</v>
      </c>
      <c r="C23" s="18">
        <f t="shared" ca="1" si="3"/>
        <v>2586</v>
      </c>
      <c r="D23" s="33"/>
      <c r="F23" s="8" t="s">
        <v>41</v>
      </c>
      <c r="G23" s="14"/>
      <c r="H23" s="14"/>
      <c r="I23" s="14">
        <f t="shared" si="4"/>
        <v>0</v>
      </c>
      <c r="J23" s="18" t="e">
        <f t="shared" si="5"/>
        <v>#DIV/0!</v>
      </c>
    </row>
    <row r="24" spans="1:10" ht="15.75" customHeight="1" x14ac:dyDescent="0.25">
      <c r="A24" s="11" t="s">
        <v>39</v>
      </c>
      <c r="B24" s="20">
        <v>1400</v>
      </c>
      <c r="C24" s="16">
        <f t="shared" ca="1" si="3"/>
        <v>1400</v>
      </c>
      <c r="F24" s="11" t="s">
        <v>39</v>
      </c>
      <c r="G24" s="17"/>
      <c r="H24" s="17"/>
      <c r="I24" s="17">
        <f t="shared" si="4"/>
        <v>0</v>
      </c>
      <c r="J24" s="16" t="e">
        <f t="shared" si="5"/>
        <v>#DIV/0!</v>
      </c>
    </row>
    <row r="25" spans="1:10" ht="15.75" customHeight="1" x14ac:dyDescent="0.25">
      <c r="A25" s="8" t="s">
        <v>40</v>
      </c>
      <c r="B25" s="21">
        <f>+B23+B24</f>
        <v>3986</v>
      </c>
      <c r="C25" s="18" t="str">
        <f t="shared" ca="1" si="3"/>
        <v>#REF!</v>
      </c>
      <c r="F25" s="8" t="s">
        <v>44</v>
      </c>
      <c r="G25" s="14"/>
      <c r="H25" s="14"/>
      <c r="I25" s="14">
        <f t="shared" si="4"/>
        <v>0</v>
      </c>
      <c r="J25" s="18" t="e">
        <f t="shared" si="5"/>
        <v>#DIV/0!</v>
      </c>
    </row>
    <row r="26" spans="1:10" ht="15.75" customHeight="1" x14ac:dyDescent="0.25">
      <c r="A26" s="11" t="s">
        <v>42</v>
      </c>
      <c r="B26" s="20">
        <v>1748</v>
      </c>
      <c r="C26" s="16">
        <f t="shared" ca="1" si="3"/>
        <v>1748</v>
      </c>
      <c r="F26" s="11" t="s">
        <v>42</v>
      </c>
      <c r="G26" s="17"/>
      <c r="H26" s="17"/>
      <c r="I26" s="17">
        <f t="shared" si="4"/>
        <v>0</v>
      </c>
      <c r="J26" s="16" t="e">
        <f t="shared" si="5"/>
        <v>#DIV/0!</v>
      </c>
    </row>
    <row r="27" spans="1:10" ht="15.75" customHeight="1" x14ac:dyDescent="0.25">
      <c r="A27" s="11" t="s">
        <v>43</v>
      </c>
      <c r="B27" s="20">
        <v>390</v>
      </c>
      <c r="C27" s="16">
        <f t="shared" ca="1" si="3"/>
        <v>390</v>
      </c>
      <c r="F27" s="11" t="s">
        <v>47</v>
      </c>
      <c r="G27" s="17"/>
      <c r="H27" s="17"/>
      <c r="I27" s="17">
        <f t="shared" si="4"/>
        <v>0</v>
      </c>
      <c r="J27" s="16" t="e">
        <f t="shared" si="5"/>
        <v>#DIV/0!</v>
      </c>
    </row>
    <row r="28" spans="1:10" ht="15.75" customHeight="1" x14ac:dyDescent="0.25">
      <c r="A28" s="8" t="s">
        <v>45</v>
      </c>
      <c r="B28" s="21"/>
      <c r="C28" s="18">
        <f t="shared" ca="1" si="3"/>
        <v>0</v>
      </c>
      <c r="F28" s="8" t="s">
        <v>49</v>
      </c>
      <c r="G28" s="14"/>
      <c r="H28" s="14"/>
      <c r="I28" s="14">
        <f t="shared" si="4"/>
        <v>0</v>
      </c>
      <c r="J28" s="18" t="e">
        <f t="shared" si="5"/>
        <v>#DIV/0!</v>
      </c>
    </row>
    <row r="29" spans="1:10" ht="15.75" customHeight="1" x14ac:dyDescent="0.25">
      <c r="A29" s="11" t="s">
        <v>46</v>
      </c>
      <c r="B29" s="20"/>
      <c r="C29" s="16">
        <f t="shared" ca="1" si="3"/>
        <v>0</v>
      </c>
      <c r="F29" s="11" t="s">
        <v>46</v>
      </c>
      <c r="G29" s="17"/>
      <c r="H29" s="17"/>
      <c r="I29" s="17">
        <f t="shared" si="4"/>
        <v>0</v>
      </c>
      <c r="J29" s="16" t="e">
        <f t="shared" si="5"/>
        <v>#DIV/0!</v>
      </c>
    </row>
    <row r="30" spans="1:10" ht="15.75" customHeight="1" x14ac:dyDescent="0.25">
      <c r="A30" s="8" t="s">
        <v>48</v>
      </c>
      <c r="B30" s="21"/>
      <c r="C30" s="18">
        <f t="shared" ca="1" si="3"/>
        <v>0</v>
      </c>
      <c r="F30" s="8" t="s">
        <v>52</v>
      </c>
      <c r="G30" s="14"/>
      <c r="H30" s="14"/>
      <c r="I30" s="14">
        <f t="shared" si="4"/>
        <v>0</v>
      </c>
      <c r="J30" s="18" t="e">
        <f t="shared" si="5"/>
        <v>#DIV/0!</v>
      </c>
    </row>
    <row r="31" spans="1:10" ht="15.75" customHeight="1" x14ac:dyDescent="0.25">
      <c r="A31" s="11" t="s">
        <v>50</v>
      </c>
      <c r="B31" s="20"/>
      <c r="C31" s="16">
        <f t="shared" ca="1" si="3"/>
        <v>0</v>
      </c>
      <c r="F31" s="11" t="s">
        <v>50</v>
      </c>
      <c r="G31" s="17"/>
      <c r="H31" s="17"/>
      <c r="I31" s="17">
        <f t="shared" si="4"/>
        <v>0</v>
      </c>
      <c r="J31" s="16" t="e">
        <f t="shared" si="5"/>
        <v>#DIV/0!</v>
      </c>
    </row>
    <row r="32" spans="1:10" ht="15.75" customHeight="1" x14ac:dyDescent="0.25">
      <c r="A32" s="11" t="s">
        <v>51</v>
      </c>
      <c r="B32" s="20"/>
      <c r="C32" s="16">
        <f t="shared" ca="1" si="3"/>
        <v>0</v>
      </c>
      <c r="F32" s="11" t="s">
        <v>55</v>
      </c>
      <c r="G32" s="17"/>
      <c r="H32" s="17"/>
      <c r="I32" s="17">
        <f t="shared" si="4"/>
        <v>0</v>
      </c>
      <c r="J32" s="16" t="e">
        <f t="shared" si="5"/>
        <v>#DIV/0!</v>
      </c>
    </row>
    <row r="33" spans="1:10" ht="15.75" customHeight="1" x14ac:dyDescent="0.25">
      <c r="A33" s="8" t="s">
        <v>53</v>
      </c>
      <c r="B33" s="21"/>
      <c r="C33" s="18">
        <f t="shared" ca="1" si="3"/>
        <v>0</v>
      </c>
      <c r="F33" s="8" t="s">
        <v>53</v>
      </c>
      <c r="G33" s="14"/>
      <c r="H33" s="14"/>
      <c r="I33" s="14">
        <f t="shared" si="4"/>
        <v>0</v>
      </c>
      <c r="J33" s="18" t="e">
        <f t="shared" si="5"/>
        <v>#DIV/0!</v>
      </c>
    </row>
    <row r="34" spans="1:10" ht="15.75" customHeight="1" thickBot="1" x14ac:dyDescent="0.3">
      <c r="A34" s="22" t="s">
        <v>54</v>
      </c>
      <c r="B34" s="23">
        <f>+B33+B30</f>
        <v>0</v>
      </c>
      <c r="C34" s="24">
        <f t="shared" ca="1" si="3"/>
        <v>0</v>
      </c>
      <c r="F34" s="22" t="s">
        <v>56</v>
      </c>
      <c r="G34" s="25"/>
      <c r="H34" s="25"/>
      <c r="I34" s="25">
        <f t="shared" si="4"/>
        <v>0</v>
      </c>
      <c r="J34" s="24" t="e">
        <f t="shared" si="5"/>
        <v>#DIV/0!</v>
      </c>
    </row>
    <row r="35" spans="1:10" ht="15.75" customHeight="1" x14ac:dyDescent="0.2"/>
    <row r="36" spans="1:10" ht="15.75" customHeight="1" x14ac:dyDescent="0.2">
      <c r="A36" s="30" t="s">
        <v>58</v>
      </c>
    </row>
    <row r="37" spans="1:10" ht="15.75" customHeight="1" x14ac:dyDescent="0.2"/>
    <row r="38" spans="1:10" ht="15.75" customHeight="1" x14ac:dyDescent="0.2"/>
    <row r="39" spans="1:10" ht="15.75" customHeight="1" x14ac:dyDescent="0.2"/>
    <row r="40" spans="1:10" ht="15.75" customHeight="1" x14ac:dyDescent="0.2"/>
    <row r="41" spans="1:10" ht="15.75" customHeight="1" x14ac:dyDescent="0.2"/>
    <row r="42" spans="1:10" ht="15.75" customHeight="1" x14ac:dyDescent="0.2"/>
    <row r="43" spans="1:10" ht="15.75" customHeight="1" x14ac:dyDescent="0.2"/>
    <row r="44" spans="1:10" ht="15.75" customHeight="1" x14ac:dyDescent="0.2"/>
    <row r="45" spans="1:10" ht="15.75" customHeight="1" x14ac:dyDescent="0.2"/>
    <row r="46" spans="1:10" ht="15.75" customHeight="1" x14ac:dyDescent="0.2"/>
    <row r="47" spans="1:10" ht="15.75" customHeight="1" x14ac:dyDescent="0.2"/>
    <row r="48" spans="1:10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.3" footer="0.3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C1000"/>
  <sheetViews>
    <sheetView showGridLines="0" tabSelected="1" zoomScale="90" zoomScaleNormal="90" workbookViewId="0">
      <selection activeCell="J17" sqref="J17"/>
    </sheetView>
  </sheetViews>
  <sheetFormatPr baseColWidth="10" defaultColWidth="0" defaultRowHeight="0" customHeight="1" zeroHeight="1" x14ac:dyDescent="0.2"/>
  <cols>
    <col min="1" max="1" width="33.125" customWidth="1"/>
    <col min="2" max="2" width="14" customWidth="1"/>
    <col min="3" max="3" width="16.625" customWidth="1"/>
    <col min="4" max="4" width="7.625" customWidth="1"/>
    <col min="5" max="5" width="33.125" customWidth="1"/>
    <col min="6" max="6" width="14" customWidth="1"/>
    <col min="7" max="7" width="16.625" customWidth="1"/>
    <col min="8" max="8" width="7.25" customWidth="1"/>
    <col min="9" max="9" width="24.125" customWidth="1"/>
    <col min="10" max="14" width="9.375" customWidth="1"/>
    <col min="15" max="29" width="9.375" hidden="1"/>
    <col min="30" max="16384" width="12.625" hidden="1"/>
  </cols>
  <sheetData>
    <row r="1" spans="1:13" ht="15" x14ac:dyDescent="0.25">
      <c r="A1" s="1" t="s">
        <v>0</v>
      </c>
      <c r="B1" s="2" t="s">
        <v>59</v>
      </c>
      <c r="C1" s="3"/>
      <c r="E1" s="1" t="s">
        <v>0</v>
      </c>
      <c r="F1" s="2" t="s">
        <v>60</v>
      </c>
      <c r="G1" s="3"/>
      <c r="I1" s="37" t="s">
        <v>2</v>
      </c>
      <c r="J1" s="38"/>
      <c r="K1" s="39" t="s">
        <v>0</v>
      </c>
      <c r="L1" s="38"/>
      <c r="M1" s="40"/>
    </row>
    <row r="2" spans="1:13" ht="15" x14ac:dyDescent="0.25">
      <c r="A2" s="8" t="s">
        <v>3</v>
      </c>
      <c r="B2" s="9" t="s">
        <v>4</v>
      </c>
      <c r="C2" s="10" t="s">
        <v>5</v>
      </c>
      <c r="E2" s="8" t="s">
        <v>3</v>
      </c>
      <c r="F2" s="9" t="s">
        <v>4</v>
      </c>
      <c r="G2" s="10" t="s">
        <v>5</v>
      </c>
      <c r="I2" s="41"/>
      <c r="J2" s="42"/>
      <c r="K2" s="42"/>
      <c r="L2" s="42"/>
      <c r="M2" s="43"/>
    </row>
    <row r="3" spans="1:13" ht="15" x14ac:dyDescent="0.25">
      <c r="A3" s="8" t="s">
        <v>6</v>
      </c>
      <c r="B3" s="14">
        <v>2500</v>
      </c>
      <c r="C3" s="15">
        <v>1</v>
      </c>
      <c r="E3" s="8" t="s">
        <v>6</v>
      </c>
      <c r="F3" s="14">
        <v>3600</v>
      </c>
      <c r="G3" s="15">
        <v>1</v>
      </c>
      <c r="I3" s="44" t="s">
        <v>3</v>
      </c>
      <c r="J3" s="45" t="s">
        <v>7</v>
      </c>
      <c r="K3" s="45" t="s">
        <v>8</v>
      </c>
      <c r="L3" s="45" t="s">
        <v>9</v>
      </c>
      <c r="M3" s="46" t="s">
        <v>10</v>
      </c>
    </row>
    <row r="4" spans="1:13" ht="15" x14ac:dyDescent="0.25">
      <c r="A4" s="11" t="s">
        <v>11</v>
      </c>
      <c r="B4" s="34">
        <v>1875</v>
      </c>
      <c r="C4" s="16">
        <f>B4/B3</f>
        <v>0.75</v>
      </c>
      <c r="E4" s="11" t="s">
        <v>11</v>
      </c>
      <c r="F4" s="34">
        <v>2520</v>
      </c>
      <c r="G4" s="16">
        <f>F4/F3</f>
        <v>0.7</v>
      </c>
      <c r="I4" s="41" t="s">
        <v>12</v>
      </c>
      <c r="J4" s="47">
        <f>+B3</f>
        <v>2500</v>
      </c>
      <c r="K4" s="47">
        <f>+F3</f>
        <v>3600</v>
      </c>
      <c r="L4" s="47">
        <f t="shared" ref="L4:L15" si="0">K4-J4</f>
        <v>1100</v>
      </c>
      <c r="M4" s="48">
        <f t="shared" ref="M4:M15" si="1">L4/J4</f>
        <v>0.44</v>
      </c>
    </row>
    <row r="5" spans="1:13" ht="15" x14ac:dyDescent="0.25">
      <c r="A5" s="8" t="s">
        <v>13</v>
      </c>
      <c r="B5" s="35">
        <v>625</v>
      </c>
      <c r="C5" s="18">
        <f t="shared" ref="C5" si="2">C3-C4</f>
        <v>0.25</v>
      </c>
      <c r="E5" s="8" t="s">
        <v>13</v>
      </c>
      <c r="F5" s="35">
        <v>1080</v>
      </c>
      <c r="G5" s="16">
        <f t="shared" ref="G5" si="3">G3-G4</f>
        <v>0.30000000000000004</v>
      </c>
      <c r="I5" s="41" t="s">
        <v>11</v>
      </c>
      <c r="J5" s="47">
        <f>+B4</f>
        <v>1875</v>
      </c>
      <c r="K5" s="47">
        <f>+F4</f>
        <v>2520</v>
      </c>
      <c r="L5" s="47">
        <f t="shared" si="0"/>
        <v>645</v>
      </c>
      <c r="M5" s="48">
        <f t="shared" si="1"/>
        <v>0.34399999999999997</v>
      </c>
    </row>
    <row r="6" spans="1:13" ht="15" x14ac:dyDescent="0.25">
      <c r="A6" s="8" t="s">
        <v>14</v>
      </c>
      <c r="B6" s="35">
        <f>+B7+B8</f>
        <v>395</v>
      </c>
      <c r="C6" s="18">
        <f>B6/B3</f>
        <v>0.158</v>
      </c>
      <c r="E6" s="8" t="s">
        <v>14</v>
      </c>
      <c r="F6" s="35">
        <f>+F7+F8</f>
        <v>568</v>
      </c>
      <c r="G6" s="18">
        <f>F6/F3</f>
        <v>0.15777777777777777</v>
      </c>
      <c r="I6" s="44" t="s">
        <v>13</v>
      </c>
      <c r="J6" s="47">
        <f>+B5</f>
        <v>625</v>
      </c>
      <c r="K6" s="47">
        <f>+F5</f>
        <v>1080</v>
      </c>
      <c r="L6" s="49">
        <f t="shared" si="0"/>
        <v>455</v>
      </c>
      <c r="M6" s="50">
        <f t="shared" si="1"/>
        <v>0.72799999999999998</v>
      </c>
    </row>
    <row r="7" spans="1:13" ht="15" x14ac:dyDescent="0.25">
      <c r="A7" s="11" t="s">
        <v>15</v>
      </c>
      <c r="B7" s="34">
        <v>210</v>
      </c>
      <c r="C7" s="16">
        <f>B7/B3</f>
        <v>8.4000000000000005E-2</v>
      </c>
      <c r="E7" s="11" t="s">
        <v>15</v>
      </c>
      <c r="F7" s="34">
        <v>302</v>
      </c>
      <c r="G7" s="16">
        <f>F7/F3</f>
        <v>8.3888888888888888E-2</v>
      </c>
      <c r="I7" s="44" t="s">
        <v>16</v>
      </c>
      <c r="J7" s="51">
        <f>+J8+J9</f>
        <v>395</v>
      </c>
      <c r="K7" s="51">
        <f>+K8+K9</f>
        <v>834</v>
      </c>
      <c r="L7" s="49">
        <f t="shared" si="0"/>
        <v>439</v>
      </c>
      <c r="M7" s="50">
        <f t="shared" si="1"/>
        <v>1.1113924050632911</v>
      </c>
    </row>
    <row r="8" spans="1:13" ht="15" x14ac:dyDescent="0.25">
      <c r="A8" s="11" t="s">
        <v>17</v>
      </c>
      <c r="B8" s="34">
        <v>185</v>
      </c>
      <c r="C8" s="16">
        <f>B8/B3</f>
        <v>7.3999999999999996E-2</v>
      </c>
      <c r="E8" s="11" t="s">
        <v>17</v>
      </c>
      <c r="F8" s="34">
        <v>266</v>
      </c>
      <c r="G8" s="16">
        <f>F8/F3</f>
        <v>7.3888888888888893E-2</v>
      </c>
      <c r="I8" s="41" t="s">
        <v>15</v>
      </c>
      <c r="J8" s="52">
        <f>+B7</f>
        <v>210</v>
      </c>
      <c r="K8" s="52">
        <f>+F6</f>
        <v>568</v>
      </c>
      <c r="L8" s="47">
        <f t="shared" si="0"/>
        <v>358</v>
      </c>
      <c r="M8" s="48">
        <f t="shared" si="1"/>
        <v>1.7047619047619047</v>
      </c>
    </row>
    <row r="9" spans="1:13" ht="15" x14ac:dyDescent="0.25">
      <c r="A9" s="8" t="s">
        <v>18</v>
      </c>
      <c r="B9" s="35">
        <f>+B5-B6</f>
        <v>230</v>
      </c>
      <c r="C9" s="18">
        <f>B9/B3</f>
        <v>9.1999999999999998E-2</v>
      </c>
      <c r="E9" s="8" t="s">
        <v>18</v>
      </c>
      <c r="F9" s="35">
        <f>+F5-F6</f>
        <v>512</v>
      </c>
      <c r="G9" s="18">
        <f>F9/F3</f>
        <v>0.14222222222222222</v>
      </c>
      <c r="I9" s="41" t="s">
        <v>19</v>
      </c>
      <c r="J9" s="52">
        <f>+B8</f>
        <v>185</v>
      </c>
      <c r="K9" s="52">
        <f>+F8</f>
        <v>266</v>
      </c>
      <c r="L9" s="47">
        <f t="shared" si="0"/>
        <v>81</v>
      </c>
      <c r="M9" s="48">
        <f t="shared" si="1"/>
        <v>0.43783783783783786</v>
      </c>
    </row>
    <row r="10" spans="1:13" ht="15" x14ac:dyDescent="0.25">
      <c r="A10" s="11" t="s">
        <v>20</v>
      </c>
      <c r="B10" s="34"/>
      <c r="C10" s="16">
        <f>B10/B3</f>
        <v>0</v>
      </c>
      <c r="E10" s="11" t="s">
        <v>20</v>
      </c>
      <c r="F10" s="34"/>
      <c r="G10" s="16">
        <f>F10/F3</f>
        <v>0</v>
      </c>
      <c r="I10" s="44" t="s">
        <v>21</v>
      </c>
      <c r="J10" s="53">
        <f>+B9</f>
        <v>230</v>
      </c>
      <c r="K10" s="53">
        <f>+F9</f>
        <v>512</v>
      </c>
      <c r="L10" s="49">
        <f t="shared" si="0"/>
        <v>282</v>
      </c>
      <c r="M10" s="50">
        <f t="shared" si="1"/>
        <v>1.2260869565217392</v>
      </c>
    </row>
    <row r="11" spans="1:13" ht="15" x14ac:dyDescent="0.25">
      <c r="A11" s="11" t="s">
        <v>22</v>
      </c>
      <c r="B11" s="34"/>
      <c r="C11" s="19">
        <f>B11/B3</f>
        <v>0</v>
      </c>
      <c r="E11" s="11" t="s">
        <v>22</v>
      </c>
      <c r="F11" s="34"/>
      <c r="G11" s="19">
        <f>F11/F3</f>
        <v>0</v>
      </c>
      <c r="I11" s="41" t="s">
        <v>23</v>
      </c>
      <c r="J11" s="47"/>
      <c r="K11" s="47"/>
      <c r="L11" s="47">
        <f t="shared" si="0"/>
        <v>0</v>
      </c>
      <c r="M11" s="48">
        <f>+IFERROR(L11/J11,0)</f>
        <v>0</v>
      </c>
    </row>
    <row r="12" spans="1:13" ht="15" x14ac:dyDescent="0.25">
      <c r="A12" s="8" t="s">
        <v>24</v>
      </c>
      <c r="B12" s="35">
        <v>230</v>
      </c>
      <c r="C12" s="18">
        <f>B12/B3</f>
        <v>9.1999999999999998E-2</v>
      </c>
      <c r="E12" s="8" t="s">
        <v>24</v>
      </c>
      <c r="F12" s="35">
        <v>512</v>
      </c>
      <c r="G12" s="18">
        <f>F12/F3</f>
        <v>0.14222222222222222</v>
      </c>
      <c r="I12" s="41" t="s">
        <v>22</v>
      </c>
      <c r="J12" s="47"/>
      <c r="K12" s="47"/>
      <c r="L12" s="47">
        <f t="shared" si="0"/>
        <v>0</v>
      </c>
      <c r="M12" s="48">
        <f>+IFERROR(L12/J12,0)</f>
        <v>0</v>
      </c>
    </row>
    <row r="13" spans="1:13" ht="15" x14ac:dyDescent="0.25">
      <c r="A13" s="11" t="s">
        <v>25</v>
      </c>
      <c r="B13" s="34">
        <v>69</v>
      </c>
      <c r="C13" s="16">
        <f>B13/B3</f>
        <v>2.76E-2</v>
      </c>
      <c r="E13" s="11" t="s">
        <v>25</v>
      </c>
      <c r="F13" s="34">
        <v>153.6</v>
      </c>
      <c r="G13" s="16">
        <f>F13/F3</f>
        <v>4.2666666666666665E-2</v>
      </c>
      <c r="I13" s="44" t="s">
        <v>24</v>
      </c>
      <c r="J13" s="53">
        <f>+B12</f>
        <v>230</v>
      </c>
      <c r="K13" s="53">
        <f>+F12</f>
        <v>512</v>
      </c>
      <c r="L13" s="49">
        <f t="shared" si="0"/>
        <v>282</v>
      </c>
      <c r="M13" s="50">
        <f t="shared" si="1"/>
        <v>1.2260869565217392</v>
      </c>
    </row>
    <row r="14" spans="1:13" ht="15" x14ac:dyDescent="0.25">
      <c r="A14" s="8" t="s">
        <v>26</v>
      </c>
      <c r="B14" s="35">
        <v>161</v>
      </c>
      <c r="C14" s="18">
        <f>B14/B3</f>
        <v>6.4399999999999999E-2</v>
      </c>
      <c r="E14" s="8" t="s">
        <v>26</v>
      </c>
      <c r="F14" s="35">
        <v>358.4</v>
      </c>
      <c r="G14" s="18">
        <f>F14/F3</f>
        <v>9.955555555555555E-2</v>
      </c>
      <c r="I14" s="41" t="s">
        <v>27</v>
      </c>
      <c r="J14" s="52">
        <f>+B13</f>
        <v>69</v>
      </c>
      <c r="K14" s="52">
        <f>+F13</f>
        <v>153.6</v>
      </c>
      <c r="L14" s="47">
        <f t="shared" si="0"/>
        <v>84.6</v>
      </c>
      <c r="M14" s="48">
        <f t="shared" si="1"/>
        <v>1.2260869565217392</v>
      </c>
    </row>
    <row r="15" spans="1:13" ht="15" x14ac:dyDescent="0.25">
      <c r="A15" s="11"/>
      <c r="B15" s="12"/>
      <c r="C15" s="13"/>
      <c r="E15" s="11"/>
      <c r="F15" s="12"/>
      <c r="G15" s="13"/>
      <c r="I15" s="44" t="s">
        <v>28</v>
      </c>
      <c r="J15" s="53">
        <f>+B14</f>
        <v>161</v>
      </c>
      <c r="K15" s="53">
        <f>+F14</f>
        <v>358.4</v>
      </c>
      <c r="L15" s="49">
        <f t="shared" si="0"/>
        <v>197.39999999999998</v>
      </c>
      <c r="M15" s="50">
        <f t="shared" si="1"/>
        <v>1.2260869565217389</v>
      </c>
    </row>
    <row r="16" spans="1:13" ht="15" x14ac:dyDescent="0.25">
      <c r="A16" s="11"/>
      <c r="B16" s="12"/>
      <c r="C16" s="13"/>
      <c r="E16" s="11"/>
      <c r="F16" s="12"/>
      <c r="G16" s="13"/>
      <c r="I16" s="41"/>
      <c r="J16" s="42"/>
      <c r="K16" s="42"/>
      <c r="L16" s="42"/>
      <c r="M16" s="43"/>
    </row>
    <row r="17" spans="1:13" ht="15" x14ac:dyDescent="0.25">
      <c r="A17" s="8" t="s">
        <v>29</v>
      </c>
      <c r="B17" s="9" t="s">
        <v>1</v>
      </c>
      <c r="C17" s="13"/>
      <c r="E17" s="8" t="s">
        <v>29</v>
      </c>
      <c r="F17" s="9" t="s">
        <v>1</v>
      </c>
      <c r="G17" s="13"/>
      <c r="I17" s="44" t="s">
        <v>2</v>
      </c>
      <c r="J17" s="45" t="s">
        <v>29</v>
      </c>
      <c r="K17" s="42"/>
      <c r="L17" s="42"/>
      <c r="M17" s="43"/>
    </row>
    <row r="18" spans="1:13" ht="15" x14ac:dyDescent="0.25">
      <c r="A18" s="11"/>
      <c r="B18" s="12"/>
      <c r="C18" s="13"/>
      <c r="E18" s="11"/>
      <c r="F18" s="12"/>
      <c r="G18" s="13"/>
      <c r="I18" s="44"/>
      <c r="J18" s="45"/>
      <c r="K18" s="42"/>
      <c r="L18" s="42"/>
      <c r="M18" s="43"/>
    </row>
    <row r="19" spans="1:13" ht="15" x14ac:dyDescent="0.25">
      <c r="A19" s="8" t="s">
        <v>3</v>
      </c>
      <c r="B19" s="9" t="s">
        <v>30</v>
      </c>
      <c r="C19" s="13" t="s">
        <v>31</v>
      </c>
      <c r="E19" s="8" t="s">
        <v>3</v>
      </c>
      <c r="F19" s="9" t="s">
        <v>30</v>
      </c>
      <c r="G19" s="13" t="s">
        <v>31</v>
      </c>
      <c r="I19" s="41" t="s">
        <v>3</v>
      </c>
      <c r="J19" s="42" t="s">
        <v>7</v>
      </c>
      <c r="K19" s="42" t="s">
        <v>8</v>
      </c>
      <c r="L19" s="42" t="s">
        <v>34</v>
      </c>
      <c r="M19" s="43" t="s">
        <v>35</v>
      </c>
    </row>
    <row r="20" spans="1:13" ht="15" x14ac:dyDescent="0.25">
      <c r="A20" s="11" t="s">
        <v>32</v>
      </c>
      <c r="B20" s="20">
        <f>319+1072</f>
        <v>1391</v>
      </c>
      <c r="C20" s="16">
        <f>+B20/$B$25</f>
        <v>0.34897139989964876</v>
      </c>
      <c r="E20" s="11" t="s">
        <v>32</v>
      </c>
      <c r="F20" s="20">
        <f>380+1090</f>
        <v>1470</v>
      </c>
      <c r="G20" s="16">
        <f>+F20/$B$25</f>
        <v>0.36879076768690416</v>
      </c>
      <c r="I20" s="41" t="s">
        <v>37</v>
      </c>
      <c r="J20" s="54">
        <f>+B20</f>
        <v>1391</v>
      </c>
      <c r="K20" s="54">
        <f>+F20</f>
        <v>1470</v>
      </c>
      <c r="L20" s="47">
        <f>+K20-J20</f>
        <v>79</v>
      </c>
      <c r="M20" s="48">
        <f t="shared" ref="M20:M34" si="4">L20/J20</f>
        <v>5.6793673616103525E-2</v>
      </c>
    </row>
    <row r="21" spans="1:13" ht="15.75" customHeight="1" x14ac:dyDescent="0.25">
      <c r="A21" s="11" t="s">
        <v>33</v>
      </c>
      <c r="B21" s="20">
        <v>115</v>
      </c>
      <c r="C21" s="16">
        <f t="shared" ref="C21:C24" si="5">+B21/$B$25</f>
        <v>2.8850978424485699E-2</v>
      </c>
      <c r="E21" s="11" t="s">
        <v>33</v>
      </c>
      <c r="F21" s="20">
        <v>236</v>
      </c>
      <c r="G21" s="16">
        <f t="shared" ref="G21:G24" si="6">+F21/$B$25</f>
        <v>5.9207225288509781E-2</v>
      </c>
      <c r="I21" s="41" t="s">
        <v>33</v>
      </c>
      <c r="J21" s="54">
        <f>+B21</f>
        <v>115</v>
      </c>
      <c r="K21" s="54">
        <f>+F21</f>
        <v>236</v>
      </c>
      <c r="L21" s="47">
        <f t="shared" ref="L21:L34" si="7">+K21-J21</f>
        <v>121</v>
      </c>
      <c r="M21" s="48">
        <f t="shared" si="4"/>
        <v>1.0521739130434782</v>
      </c>
    </row>
    <row r="22" spans="1:13" ht="15.75" customHeight="1" x14ac:dyDescent="0.25">
      <c r="A22" s="11" t="s">
        <v>36</v>
      </c>
      <c r="B22" s="20">
        <v>1080</v>
      </c>
      <c r="C22" s="16">
        <f t="shared" si="5"/>
        <v>0.2709483191169092</v>
      </c>
      <c r="E22" s="11" t="s">
        <v>36</v>
      </c>
      <c r="F22" s="20">
        <v>1229</v>
      </c>
      <c r="G22" s="16">
        <f t="shared" si="6"/>
        <v>0.30832915203211242</v>
      </c>
      <c r="I22" s="41" t="s">
        <v>36</v>
      </c>
      <c r="J22" s="54">
        <f>+B22</f>
        <v>1080</v>
      </c>
      <c r="K22" s="54">
        <f>+F22</f>
        <v>1229</v>
      </c>
      <c r="L22" s="47">
        <f t="shared" si="7"/>
        <v>149</v>
      </c>
      <c r="M22" s="48">
        <f t="shared" si="4"/>
        <v>0.13796296296296295</v>
      </c>
    </row>
    <row r="23" spans="1:13" ht="15.75" customHeight="1" x14ac:dyDescent="0.25">
      <c r="A23" s="8" t="s">
        <v>38</v>
      </c>
      <c r="B23" s="21">
        <f>+SUM(B20:B22)</f>
        <v>2586</v>
      </c>
      <c r="C23" s="18">
        <f t="shared" si="5"/>
        <v>0.64877069744104365</v>
      </c>
      <c r="E23" s="8" t="s">
        <v>38</v>
      </c>
      <c r="F23" s="21">
        <f>+SUM(F20:F22)</f>
        <v>2935</v>
      </c>
      <c r="G23" s="18">
        <f t="shared" si="6"/>
        <v>0.73632714500752638</v>
      </c>
      <c r="I23" s="44" t="s">
        <v>41</v>
      </c>
      <c r="J23" s="55">
        <f>+B23</f>
        <v>2586</v>
      </c>
      <c r="K23" s="55">
        <f>+F23</f>
        <v>2935</v>
      </c>
      <c r="L23" s="47">
        <f t="shared" si="7"/>
        <v>349</v>
      </c>
      <c r="M23" s="50">
        <f t="shared" si="4"/>
        <v>0.13495746326372776</v>
      </c>
    </row>
    <row r="24" spans="1:13" ht="15.75" customHeight="1" x14ac:dyDescent="0.25">
      <c r="A24" s="11" t="s">
        <v>39</v>
      </c>
      <c r="B24" s="20">
        <v>1400</v>
      </c>
      <c r="C24" s="16">
        <f t="shared" si="5"/>
        <v>0.35122930255895635</v>
      </c>
      <c r="E24" s="11" t="s">
        <v>39</v>
      </c>
      <c r="F24" s="20">
        <v>1508</v>
      </c>
      <c r="G24" s="16">
        <f t="shared" si="6"/>
        <v>0.37832413447064728</v>
      </c>
      <c r="I24" s="41" t="s">
        <v>39</v>
      </c>
      <c r="J24" s="54">
        <f>+B24</f>
        <v>1400</v>
      </c>
      <c r="K24" s="54">
        <f>+F24</f>
        <v>1508</v>
      </c>
      <c r="L24" s="47">
        <f t="shared" si="7"/>
        <v>108</v>
      </c>
      <c r="M24" s="48">
        <f t="shared" si="4"/>
        <v>7.7142857142857138E-2</v>
      </c>
    </row>
    <row r="25" spans="1:13" ht="15.75" customHeight="1" x14ac:dyDescent="0.25">
      <c r="A25" s="8" t="s">
        <v>40</v>
      </c>
      <c r="B25" s="21">
        <f>+B23+B24</f>
        <v>3986</v>
      </c>
      <c r="C25" s="36">
        <v>1</v>
      </c>
      <c r="E25" s="8" t="s">
        <v>40</v>
      </c>
      <c r="F25" s="21">
        <f>+F23+F24</f>
        <v>4443</v>
      </c>
      <c r="G25" s="36">
        <v>1</v>
      </c>
      <c r="I25" s="44" t="s">
        <v>44</v>
      </c>
      <c r="J25" s="55">
        <f>+B25</f>
        <v>3986</v>
      </c>
      <c r="K25" s="55">
        <f>+F25</f>
        <v>4443</v>
      </c>
      <c r="L25" s="47">
        <f t="shared" si="7"/>
        <v>457</v>
      </c>
      <c r="M25" s="50">
        <f t="shared" si="4"/>
        <v>0.11465127947817361</v>
      </c>
    </row>
    <row r="26" spans="1:13" ht="15.75" customHeight="1" x14ac:dyDescent="0.25">
      <c r="A26" s="11" t="s">
        <v>42</v>
      </c>
      <c r="B26" s="20">
        <v>1748</v>
      </c>
      <c r="C26" s="16">
        <f>+B26/$B$30</f>
        <v>0.51915651915651917</v>
      </c>
      <c r="E26" s="11" t="s">
        <v>42</v>
      </c>
      <c r="F26" s="20">
        <v>1734</v>
      </c>
      <c r="G26" s="16">
        <f>+F26/$B$30</f>
        <v>0.51499851499851501</v>
      </c>
      <c r="I26" s="41" t="s">
        <v>42</v>
      </c>
      <c r="J26" s="54">
        <f>+B26</f>
        <v>1748</v>
      </c>
      <c r="K26" s="54">
        <f>+F26</f>
        <v>1734</v>
      </c>
      <c r="L26" s="47">
        <f t="shared" si="7"/>
        <v>-14</v>
      </c>
      <c r="M26" s="48">
        <f t="shared" si="4"/>
        <v>-8.0091533180778034E-3</v>
      </c>
    </row>
    <row r="27" spans="1:13" ht="15.75" customHeight="1" x14ac:dyDescent="0.25">
      <c r="A27" s="11" t="s">
        <v>43</v>
      </c>
      <c r="B27" s="20">
        <f>571+390</f>
        <v>961</v>
      </c>
      <c r="C27" s="16">
        <f t="shared" ref="C27:C29" si="8">+B27/$B$30</f>
        <v>0.28541728541728539</v>
      </c>
      <c r="E27" s="11" t="s">
        <v>43</v>
      </c>
      <c r="F27" s="20">
        <v>404</v>
      </c>
      <c r="G27" s="16">
        <f t="shared" ref="G27:G29" si="9">+F27/$B$30</f>
        <v>0.11998811998811999</v>
      </c>
      <c r="I27" s="41" t="s">
        <v>47</v>
      </c>
      <c r="J27" s="54">
        <f>+B27</f>
        <v>961</v>
      </c>
      <c r="K27" s="54">
        <f>+F27</f>
        <v>404</v>
      </c>
      <c r="L27" s="47">
        <f t="shared" si="7"/>
        <v>-557</v>
      </c>
      <c r="M27" s="48">
        <f t="shared" si="4"/>
        <v>-0.57960457856399583</v>
      </c>
    </row>
    <row r="28" spans="1:13" ht="15.75" customHeight="1" x14ac:dyDescent="0.25">
      <c r="A28" s="8" t="s">
        <v>45</v>
      </c>
      <c r="B28" s="21">
        <f>+SUM(B26:B27)</f>
        <v>2709</v>
      </c>
      <c r="C28" s="18">
        <f t="shared" si="8"/>
        <v>0.80457380457380456</v>
      </c>
      <c r="E28" s="8" t="s">
        <v>45</v>
      </c>
      <c r="F28" s="21">
        <f>+SUM(F26:F27)</f>
        <v>2138</v>
      </c>
      <c r="G28" s="18">
        <f t="shared" si="9"/>
        <v>0.63498663498663499</v>
      </c>
      <c r="I28" s="44" t="s">
        <v>49</v>
      </c>
      <c r="J28" s="55">
        <f>+B28</f>
        <v>2709</v>
      </c>
      <c r="K28" s="55">
        <f>+F28</f>
        <v>2138</v>
      </c>
      <c r="L28" s="47">
        <f t="shared" si="7"/>
        <v>-571</v>
      </c>
      <c r="M28" s="50">
        <f t="shared" si="4"/>
        <v>-0.21077888519748986</v>
      </c>
    </row>
    <row r="29" spans="1:13" ht="15.75" customHeight="1" x14ac:dyDescent="0.25">
      <c r="A29" s="11" t="s">
        <v>46</v>
      </c>
      <c r="B29" s="20">
        <v>658</v>
      </c>
      <c r="C29" s="16">
        <f t="shared" si="8"/>
        <v>0.19542619542619544</v>
      </c>
      <c r="E29" s="11" t="s">
        <v>46</v>
      </c>
      <c r="F29" s="20">
        <v>709</v>
      </c>
      <c r="G29" s="16">
        <f t="shared" si="9"/>
        <v>0.21057321057321057</v>
      </c>
      <c r="I29" s="41" t="s">
        <v>46</v>
      </c>
      <c r="J29" s="54">
        <f>+B29</f>
        <v>658</v>
      </c>
      <c r="K29" s="54">
        <f>+F29</f>
        <v>709</v>
      </c>
      <c r="L29" s="47">
        <f t="shared" si="7"/>
        <v>51</v>
      </c>
      <c r="M29" s="48">
        <f t="shared" si="4"/>
        <v>7.7507598784194526E-2</v>
      </c>
    </row>
    <row r="30" spans="1:13" ht="15.75" customHeight="1" x14ac:dyDescent="0.25">
      <c r="A30" s="8" t="s">
        <v>48</v>
      </c>
      <c r="B30" s="21">
        <f>+SUM(B28:B29)</f>
        <v>3367</v>
      </c>
      <c r="C30" s="18">
        <v>1</v>
      </c>
      <c r="E30" s="8" t="s">
        <v>48</v>
      </c>
      <c r="F30" s="21">
        <f>+SUM(F28:F29)</f>
        <v>2847</v>
      </c>
      <c r="G30" s="18">
        <v>1</v>
      </c>
      <c r="I30" s="44" t="s">
        <v>52</v>
      </c>
      <c r="J30" s="55">
        <f>+B30</f>
        <v>3367</v>
      </c>
      <c r="K30" s="55">
        <f>+F30</f>
        <v>2847</v>
      </c>
      <c r="L30" s="47">
        <f t="shared" si="7"/>
        <v>-520</v>
      </c>
      <c r="M30" s="50">
        <f t="shared" si="4"/>
        <v>-0.15444015444015444</v>
      </c>
    </row>
    <row r="31" spans="1:13" ht="15.75" customHeight="1" x14ac:dyDescent="0.25">
      <c r="A31" s="11" t="s">
        <v>50</v>
      </c>
      <c r="B31" s="20">
        <v>475</v>
      </c>
      <c r="C31" s="16">
        <f>+B31/$B$34</f>
        <v>0.11916708479678877</v>
      </c>
      <c r="E31" s="11" t="s">
        <v>50</v>
      </c>
      <c r="F31" s="20">
        <v>1396</v>
      </c>
      <c r="G31" s="16">
        <f>+F31/$B$34</f>
        <v>0.35022579026593076</v>
      </c>
      <c r="I31" s="41" t="s">
        <v>50</v>
      </c>
      <c r="J31" s="54">
        <f>+B31</f>
        <v>475</v>
      </c>
      <c r="K31" s="54">
        <f>+F31</f>
        <v>1396</v>
      </c>
      <c r="L31" s="47">
        <f t="shared" si="7"/>
        <v>921</v>
      </c>
      <c r="M31" s="48">
        <f t="shared" si="4"/>
        <v>1.9389473684210525</v>
      </c>
    </row>
    <row r="32" spans="1:13" ht="15.75" customHeight="1" x14ac:dyDescent="0.25">
      <c r="A32" s="11" t="s">
        <v>51</v>
      </c>
      <c r="B32" s="20">
        <v>144</v>
      </c>
      <c r="C32" s="16">
        <f t="shared" ref="C32:C33" si="10">+B32/$B$34</f>
        <v>3.6126442548921223E-2</v>
      </c>
      <c r="E32" s="11" t="s">
        <v>51</v>
      </c>
      <c r="F32" s="20">
        <v>200</v>
      </c>
      <c r="G32" s="16">
        <f t="shared" ref="G32:G33" si="11">+F32/$B$34</f>
        <v>5.0175614651279475E-2</v>
      </c>
      <c r="I32" s="41" t="s">
        <v>55</v>
      </c>
      <c r="J32" s="54">
        <f>+B32</f>
        <v>144</v>
      </c>
      <c r="K32" s="54">
        <f>+F32</f>
        <v>200</v>
      </c>
      <c r="L32" s="47">
        <f t="shared" si="7"/>
        <v>56</v>
      </c>
      <c r="M32" s="48">
        <f t="shared" si="4"/>
        <v>0.3888888888888889</v>
      </c>
    </row>
    <row r="33" spans="1:13" ht="15.75" customHeight="1" x14ac:dyDescent="0.25">
      <c r="A33" s="8" t="s">
        <v>53</v>
      </c>
      <c r="B33" s="21">
        <f>+SUM(B31:B32)</f>
        <v>619</v>
      </c>
      <c r="C33" s="18">
        <f t="shared" si="10"/>
        <v>0.15529352734570998</v>
      </c>
      <c r="E33" s="8" t="s">
        <v>53</v>
      </c>
      <c r="F33" s="21">
        <f>+SUM(F31:F32)</f>
        <v>1596</v>
      </c>
      <c r="G33" s="18">
        <f t="shared" si="11"/>
        <v>0.40040140491721021</v>
      </c>
      <c r="I33" s="44" t="s">
        <v>53</v>
      </c>
      <c r="J33" s="55">
        <f>+B33</f>
        <v>619</v>
      </c>
      <c r="K33" s="55">
        <f>+F33</f>
        <v>1596</v>
      </c>
      <c r="L33" s="47">
        <f t="shared" si="7"/>
        <v>977</v>
      </c>
      <c r="M33" s="50">
        <f t="shared" si="4"/>
        <v>1.5783521809369951</v>
      </c>
    </row>
    <row r="34" spans="1:13" ht="15.75" customHeight="1" thickBot="1" x14ac:dyDescent="0.3">
      <c r="A34" s="22" t="s">
        <v>54</v>
      </c>
      <c r="B34" s="23">
        <f>+B33+B30</f>
        <v>3986</v>
      </c>
      <c r="C34" s="24">
        <v>1</v>
      </c>
      <c r="E34" s="22" t="s">
        <v>54</v>
      </c>
      <c r="F34" s="23">
        <f>+F33+F30</f>
        <v>4443</v>
      </c>
      <c r="G34" s="24">
        <v>1</v>
      </c>
      <c r="I34" s="56" t="s">
        <v>56</v>
      </c>
      <c r="J34" s="57">
        <f>+B34</f>
        <v>3986</v>
      </c>
      <c r="K34" s="57">
        <f>+F34</f>
        <v>4443</v>
      </c>
      <c r="L34" s="58">
        <f t="shared" si="7"/>
        <v>457</v>
      </c>
      <c r="M34" s="59">
        <f t="shared" si="4"/>
        <v>0.11465127947817361</v>
      </c>
    </row>
    <row r="35" spans="1:13" ht="15.75" customHeight="1" x14ac:dyDescent="0.2"/>
    <row r="36" spans="1:13" ht="15.75" hidden="1" customHeight="1" x14ac:dyDescent="0.2"/>
    <row r="37" spans="1:13" ht="15.75" hidden="1" customHeight="1" x14ac:dyDescent="0.2"/>
    <row r="38" spans="1:13" ht="15.75" hidden="1" customHeight="1" x14ac:dyDescent="0.2"/>
    <row r="39" spans="1:13" ht="15.75" hidden="1" customHeight="1" x14ac:dyDescent="0.2"/>
    <row r="40" spans="1:13" ht="15.75" hidden="1" customHeight="1" x14ac:dyDescent="0.2"/>
    <row r="41" spans="1:13" ht="15.75" hidden="1" customHeight="1" x14ac:dyDescent="0.2"/>
    <row r="42" spans="1:13" ht="15.75" hidden="1" customHeight="1" x14ac:dyDescent="0.2"/>
    <row r="43" spans="1:13" ht="15.75" hidden="1" customHeight="1" x14ac:dyDescent="0.2"/>
    <row r="44" spans="1:13" ht="15.75" hidden="1" customHeight="1" x14ac:dyDescent="0.2"/>
    <row r="45" spans="1:13" ht="15.75" hidden="1" customHeight="1" x14ac:dyDescent="0.2"/>
    <row r="46" spans="1:13" ht="15.75" hidden="1" customHeight="1" x14ac:dyDescent="0.2"/>
    <row r="47" spans="1:13" ht="15.75" hidden="1" customHeight="1" x14ac:dyDescent="0.2"/>
    <row r="48" spans="1:13" ht="15.75" hidden="1" customHeight="1" x14ac:dyDescent="0.2"/>
    <row r="49" ht="15.75" hidden="1" customHeight="1" x14ac:dyDescent="0.2"/>
    <row r="50" ht="15.75" hidden="1" customHeight="1" x14ac:dyDescent="0.2"/>
    <row r="51" ht="15.75" hidden="1" customHeight="1" x14ac:dyDescent="0.2"/>
    <row r="52" ht="15.75" hidden="1" customHeight="1" x14ac:dyDescent="0.2"/>
    <row r="53" ht="15.75" hidden="1" customHeight="1" x14ac:dyDescent="0.2"/>
    <row r="54" ht="15.75" hidden="1" customHeight="1" x14ac:dyDescent="0.2"/>
    <row r="55" ht="15.75" hidden="1" customHeight="1" x14ac:dyDescent="0.2"/>
    <row r="56" ht="15.75" hidden="1" customHeight="1" x14ac:dyDescent="0.2"/>
    <row r="57" ht="15.75" hidden="1" customHeight="1" x14ac:dyDescent="0.2"/>
    <row r="58" ht="15.75" hidden="1" customHeight="1" x14ac:dyDescent="0.2"/>
    <row r="59" ht="15.75" hidden="1" customHeight="1" x14ac:dyDescent="0.2"/>
    <row r="60" ht="15.75" hidden="1" customHeight="1" x14ac:dyDescent="0.2"/>
    <row r="61" ht="15.75" hidden="1" customHeight="1" x14ac:dyDescent="0.2"/>
    <row r="62" ht="15.75" hidden="1" customHeight="1" x14ac:dyDescent="0.2"/>
    <row r="63" ht="15.75" hidden="1" customHeight="1" x14ac:dyDescent="0.2"/>
    <row r="64" ht="15.75" hidden="1" customHeight="1" x14ac:dyDescent="0.2"/>
    <row r="65" ht="15.75" hidden="1" customHeight="1" x14ac:dyDescent="0.2"/>
    <row r="66" ht="15.75" hidden="1" customHeight="1" x14ac:dyDescent="0.2"/>
    <row r="67" ht="15.75" hidden="1" customHeight="1" x14ac:dyDescent="0.2"/>
    <row r="68" ht="15.75" hidden="1" customHeight="1" x14ac:dyDescent="0.2"/>
    <row r="69" ht="15.75" hidden="1" customHeight="1" x14ac:dyDescent="0.2"/>
    <row r="70" ht="15.75" hidden="1" customHeight="1" x14ac:dyDescent="0.2"/>
    <row r="71" ht="15.75" hidden="1" customHeight="1" x14ac:dyDescent="0.2"/>
    <row r="72" ht="15.75" hidden="1" customHeight="1" x14ac:dyDescent="0.2"/>
    <row r="73" ht="15.75" hidden="1" customHeight="1" x14ac:dyDescent="0.2"/>
    <row r="74" ht="15.75" hidden="1" customHeight="1" x14ac:dyDescent="0.2"/>
    <row r="75" ht="15.75" hidden="1" customHeight="1" x14ac:dyDescent="0.2"/>
    <row r="76" ht="15.75" hidden="1" customHeight="1" x14ac:dyDescent="0.2"/>
    <row r="77" ht="15.75" hidden="1" customHeight="1" x14ac:dyDescent="0.2"/>
    <row r="78" ht="15.75" hidden="1" customHeight="1" x14ac:dyDescent="0.2"/>
    <row r="79" ht="15.75" hidden="1" customHeight="1" x14ac:dyDescent="0.2"/>
    <row r="80" ht="15.75" hidden="1" customHeight="1" x14ac:dyDescent="0.2"/>
    <row r="81" ht="15.75" hidden="1" customHeight="1" x14ac:dyDescent="0.2"/>
    <row r="82" ht="15.75" hidden="1" customHeight="1" x14ac:dyDescent="0.2"/>
    <row r="83" ht="15.75" hidden="1" customHeight="1" x14ac:dyDescent="0.2"/>
    <row r="84" ht="15.75" hidden="1" customHeight="1" x14ac:dyDescent="0.2"/>
    <row r="85" ht="15.75" hidden="1" customHeight="1" x14ac:dyDescent="0.2"/>
    <row r="86" ht="15.75" hidden="1" customHeight="1" x14ac:dyDescent="0.2"/>
    <row r="87" ht="15.75" hidden="1" customHeight="1" x14ac:dyDescent="0.2"/>
    <row r="88" ht="15.75" hidden="1" customHeight="1" x14ac:dyDescent="0.2"/>
    <row r="89" ht="15.75" hidden="1" customHeight="1" x14ac:dyDescent="0.2"/>
    <row r="90" ht="15.75" hidden="1" customHeight="1" x14ac:dyDescent="0.2"/>
    <row r="91" ht="15.75" hidden="1" customHeight="1" x14ac:dyDescent="0.2"/>
    <row r="92" ht="15.75" hidden="1" customHeight="1" x14ac:dyDescent="0.2"/>
    <row r="93" ht="15.75" hidden="1" customHeight="1" x14ac:dyDescent="0.2"/>
    <row r="94" ht="15.75" hidden="1" customHeight="1" x14ac:dyDescent="0.2"/>
    <row r="95" ht="15.75" hidden="1" customHeight="1" x14ac:dyDescent="0.2"/>
    <row r="96" ht="15.75" hidden="1" customHeight="1" x14ac:dyDescent="0.2"/>
    <row r="97" ht="15.75" hidden="1" customHeight="1" x14ac:dyDescent="0.2"/>
    <row r="98" ht="15.75" hidden="1" customHeight="1" x14ac:dyDescent="0.2"/>
    <row r="99" ht="15.75" hidden="1" customHeight="1" x14ac:dyDescent="0.2"/>
    <row r="100" ht="15.75" hidden="1" customHeight="1" x14ac:dyDescent="0.2"/>
    <row r="101" ht="15.75" hidden="1" customHeight="1" x14ac:dyDescent="0.2"/>
    <row r="102" ht="15.75" hidden="1" customHeight="1" x14ac:dyDescent="0.2"/>
    <row r="103" ht="15.75" hidden="1" customHeight="1" x14ac:dyDescent="0.2"/>
    <row r="104" ht="15.75" hidden="1" customHeight="1" x14ac:dyDescent="0.2"/>
    <row r="105" ht="15.75" hidden="1" customHeight="1" x14ac:dyDescent="0.2"/>
    <row r="106" ht="15.75" hidden="1" customHeight="1" x14ac:dyDescent="0.2"/>
    <row r="107" ht="15.75" hidden="1" customHeight="1" x14ac:dyDescent="0.2"/>
    <row r="108" ht="15.75" hidden="1" customHeight="1" x14ac:dyDescent="0.2"/>
    <row r="109" ht="15.75" hidden="1" customHeight="1" x14ac:dyDescent="0.2"/>
    <row r="110" ht="15.75" hidden="1" customHeight="1" x14ac:dyDescent="0.2"/>
    <row r="111" ht="15.75" hidden="1" customHeight="1" x14ac:dyDescent="0.2"/>
    <row r="112" ht="15.75" hidden="1" customHeight="1" x14ac:dyDescent="0.2"/>
    <row r="113" ht="15.75" hidden="1" customHeight="1" x14ac:dyDescent="0.2"/>
    <row r="114" ht="15.75" hidden="1" customHeight="1" x14ac:dyDescent="0.2"/>
    <row r="115" ht="15.75" hidden="1" customHeight="1" x14ac:dyDescent="0.2"/>
    <row r="116" ht="15.75" hidden="1" customHeight="1" x14ac:dyDescent="0.2"/>
    <row r="117" ht="15.75" hidden="1" customHeight="1" x14ac:dyDescent="0.2"/>
    <row r="118" ht="15.75" hidden="1" customHeight="1" x14ac:dyDescent="0.2"/>
    <row r="119" ht="15.75" hidden="1" customHeight="1" x14ac:dyDescent="0.2"/>
    <row r="120" ht="15.75" hidden="1" customHeight="1" x14ac:dyDescent="0.2"/>
    <row r="121" ht="15.75" hidden="1" customHeight="1" x14ac:dyDescent="0.2"/>
    <row r="122" ht="15.75" hidden="1" customHeight="1" x14ac:dyDescent="0.2"/>
    <row r="123" ht="15.75" hidden="1" customHeight="1" x14ac:dyDescent="0.2"/>
    <row r="124" ht="15.75" hidden="1" customHeight="1" x14ac:dyDescent="0.2"/>
    <row r="125" ht="15.75" hidden="1" customHeight="1" x14ac:dyDescent="0.2"/>
    <row r="126" ht="15.75" hidden="1" customHeight="1" x14ac:dyDescent="0.2"/>
    <row r="127" ht="15.75" hidden="1" customHeight="1" x14ac:dyDescent="0.2"/>
    <row r="128" ht="15.75" hidden="1" customHeight="1" x14ac:dyDescent="0.2"/>
    <row r="129" ht="15.75" hidden="1" customHeight="1" x14ac:dyDescent="0.2"/>
    <row r="130" ht="15.75" hidden="1" customHeight="1" x14ac:dyDescent="0.2"/>
    <row r="131" ht="15.75" hidden="1" customHeight="1" x14ac:dyDescent="0.2"/>
    <row r="132" ht="15.75" hidden="1" customHeight="1" x14ac:dyDescent="0.2"/>
    <row r="133" ht="15.75" hidden="1" customHeight="1" x14ac:dyDescent="0.2"/>
    <row r="134" ht="15.75" hidden="1" customHeight="1" x14ac:dyDescent="0.2"/>
    <row r="135" ht="15.75" hidden="1" customHeight="1" x14ac:dyDescent="0.2"/>
    <row r="136" ht="15.75" hidden="1" customHeight="1" x14ac:dyDescent="0.2"/>
    <row r="137" ht="15.75" hidden="1" customHeight="1" x14ac:dyDescent="0.2"/>
    <row r="138" ht="15.75" hidden="1" customHeight="1" x14ac:dyDescent="0.2"/>
    <row r="139" ht="15.75" hidden="1" customHeight="1" x14ac:dyDescent="0.2"/>
    <row r="140" ht="15.75" hidden="1" customHeight="1" x14ac:dyDescent="0.2"/>
    <row r="141" ht="15.75" hidden="1" customHeight="1" x14ac:dyDescent="0.2"/>
    <row r="142" ht="15.75" hidden="1" customHeight="1" x14ac:dyDescent="0.2"/>
    <row r="143" ht="15.75" hidden="1" customHeight="1" x14ac:dyDescent="0.2"/>
    <row r="144" ht="15.75" hidden="1" customHeight="1" x14ac:dyDescent="0.2"/>
    <row r="145" ht="15.75" hidden="1" customHeight="1" x14ac:dyDescent="0.2"/>
    <row r="146" ht="15.75" hidden="1" customHeight="1" x14ac:dyDescent="0.2"/>
    <row r="147" ht="15.75" hidden="1" customHeight="1" x14ac:dyDescent="0.2"/>
    <row r="148" ht="15.75" hidden="1" customHeight="1" x14ac:dyDescent="0.2"/>
    <row r="149" ht="15.75" hidden="1" customHeight="1" x14ac:dyDescent="0.2"/>
    <row r="150" ht="15.75" hidden="1" customHeight="1" x14ac:dyDescent="0.2"/>
    <row r="151" ht="15.75" hidden="1" customHeight="1" x14ac:dyDescent="0.2"/>
    <row r="152" ht="15.75" hidden="1" customHeight="1" x14ac:dyDescent="0.2"/>
    <row r="153" ht="15.75" hidden="1" customHeight="1" x14ac:dyDescent="0.2"/>
    <row r="154" ht="15.75" hidden="1" customHeight="1" x14ac:dyDescent="0.2"/>
    <row r="155" ht="15.75" hidden="1" customHeight="1" x14ac:dyDescent="0.2"/>
    <row r="156" ht="15.75" hidden="1" customHeight="1" x14ac:dyDescent="0.2"/>
    <row r="157" ht="15.75" hidden="1" customHeight="1" x14ac:dyDescent="0.2"/>
    <row r="158" ht="15.75" hidden="1" customHeight="1" x14ac:dyDescent="0.2"/>
    <row r="159" ht="15.75" hidden="1" customHeight="1" x14ac:dyDescent="0.2"/>
    <row r="160" ht="15.75" hidden="1" customHeight="1" x14ac:dyDescent="0.2"/>
    <row r="161" ht="15.75" hidden="1" customHeight="1" x14ac:dyDescent="0.2"/>
    <row r="162" ht="15.75" hidden="1" customHeight="1" x14ac:dyDescent="0.2"/>
    <row r="163" ht="15.75" hidden="1" customHeight="1" x14ac:dyDescent="0.2"/>
    <row r="164" ht="15.75" hidden="1" customHeight="1" x14ac:dyDescent="0.2"/>
    <row r="165" ht="15.75" hidden="1" customHeight="1" x14ac:dyDescent="0.2"/>
    <row r="166" ht="15.75" hidden="1" customHeight="1" x14ac:dyDescent="0.2"/>
    <row r="167" ht="15.75" hidden="1" customHeight="1" x14ac:dyDescent="0.2"/>
    <row r="168" ht="15.75" hidden="1" customHeight="1" x14ac:dyDescent="0.2"/>
    <row r="169" ht="15.75" hidden="1" customHeight="1" x14ac:dyDescent="0.2"/>
    <row r="170" ht="15.75" hidden="1" customHeight="1" x14ac:dyDescent="0.2"/>
    <row r="171" ht="15.75" hidden="1" customHeight="1" x14ac:dyDescent="0.2"/>
    <row r="172" ht="15.75" hidden="1" customHeight="1" x14ac:dyDescent="0.2"/>
    <row r="173" ht="15.75" hidden="1" customHeight="1" x14ac:dyDescent="0.2"/>
    <row r="174" ht="15.75" hidden="1" customHeight="1" x14ac:dyDescent="0.2"/>
    <row r="175" ht="15.75" hidden="1" customHeight="1" x14ac:dyDescent="0.2"/>
    <row r="176" ht="15.75" hidden="1" customHeight="1" x14ac:dyDescent="0.2"/>
    <row r="177" ht="15.75" hidden="1" customHeight="1" x14ac:dyDescent="0.2"/>
    <row r="178" ht="15.75" hidden="1" customHeight="1" x14ac:dyDescent="0.2"/>
    <row r="179" ht="15.75" hidden="1" customHeight="1" x14ac:dyDescent="0.2"/>
    <row r="180" ht="15.75" hidden="1" customHeight="1" x14ac:dyDescent="0.2"/>
    <row r="181" ht="15.75" hidden="1" customHeight="1" x14ac:dyDescent="0.2"/>
    <row r="182" ht="15.75" hidden="1" customHeight="1" x14ac:dyDescent="0.2"/>
    <row r="183" ht="15.75" hidden="1" customHeight="1" x14ac:dyDescent="0.2"/>
    <row r="184" ht="15.75" hidden="1" customHeight="1" x14ac:dyDescent="0.2"/>
    <row r="185" ht="15.75" hidden="1" customHeight="1" x14ac:dyDescent="0.2"/>
    <row r="186" ht="15.75" hidden="1" customHeight="1" x14ac:dyDescent="0.2"/>
    <row r="187" ht="15.75" hidden="1" customHeight="1" x14ac:dyDescent="0.2"/>
    <row r="188" ht="15.75" hidden="1" customHeight="1" x14ac:dyDescent="0.2"/>
    <row r="189" ht="15.75" hidden="1" customHeight="1" x14ac:dyDescent="0.2"/>
    <row r="190" ht="15.75" hidden="1" customHeight="1" x14ac:dyDescent="0.2"/>
    <row r="191" ht="15.75" hidden="1" customHeight="1" x14ac:dyDescent="0.2"/>
    <row r="192" ht="15.75" hidden="1" customHeight="1" x14ac:dyDescent="0.2"/>
    <row r="193" ht="15.75" hidden="1" customHeight="1" x14ac:dyDescent="0.2"/>
    <row r="194" ht="15.75" hidden="1" customHeight="1" x14ac:dyDescent="0.2"/>
    <row r="195" ht="15.75" hidden="1" customHeight="1" x14ac:dyDescent="0.2"/>
    <row r="196" ht="15.75" hidden="1" customHeight="1" x14ac:dyDescent="0.2"/>
    <row r="197" ht="15.75" hidden="1" customHeight="1" x14ac:dyDescent="0.2"/>
    <row r="198" ht="15.75" hidden="1" customHeight="1" x14ac:dyDescent="0.2"/>
    <row r="199" ht="15.75" hidden="1" customHeight="1" x14ac:dyDescent="0.2"/>
    <row r="200" ht="15.75" hidden="1" customHeight="1" x14ac:dyDescent="0.2"/>
    <row r="201" ht="15.75" hidden="1" customHeight="1" x14ac:dyDescent="0.2"/>
    <row r="202" ht="15.75" hidden="1" customHeight="1" x14ac:dyDescent="0.2"/>
    <row r="203" ht="15.75" hidden="1" customHeight="1" x14ac:dyDescent="0.2"/>
    <row r="204" ht="15.75" hidden="1" customHeight="1" x14ac:dyDescent="0.2"/>
    <row r="205" ht="15.75" hidden="1" customHeight="1" x14ac:dyDescent="0.2"/>
    <row r="206" ht="15.75" hidden="1" customHeight="1" x14ac:dyDescent="0.2"/>
    <row r="207" ht="15.75" hidden="1" customHeight="1" x14ac:dyDescent="0.2"/>
    <row r="208" ht="15.75" hidden="1" customHeight="1" x14ac:dyDescent="0.2"/>
    <row r="209" ht="15.75" hidden="1" customHeight="1" x14ac:dyDescent="0.2"/>
    <row r="210" ht="15.75" hidden="1" customHeight="1" x14ac:dyDescent="0.2"/>
    <row r="211" ht="15.75" hidden="1" customHeight="1" x14ac:dyDescent="0.2"/>
    <row r="212" ht="15.75" hidden="1" customHeight="1" x14ac:dyDescent="0.2"/>
    <row r="213" ht="15.75" hidden="1" customHeight="1" x14ac:dyDescent="0.2"/>
    <row r="214" ht="15.75" hidden="1" customHeight="1" x14ac:dyDescent="0.2"/>
    <row r="215" ht="15.75" hidden="1" customHeight="1" x14ac:dyDescent="0.2"/>
    <row r="216" ht="15.75" hidden="1" customHeight="1" x14ac:dyDescent="0.2"/>
    <row r="217" ht="15.75" hidden="1" customHeight="1" x14ac:dyDescent="0.2"/>
    <row r="218" ht="15.75" hidden="1" customHeight="1" x14ac:dyDescent="0.2"/>
    <row r="219" ht="15.75" hidden="1" customHeight="1" x14ac:dyDescent="0.2"/>
    <row r="220" ht="15.75" hidden="1" customHeight="1" x14ac:dyDescent="0.2"/>
    <row r="221" ht="15.75" hidden="1" customHeight="1" x14ac:dyDescent="0.2"/>
    <row r="222" ht="15.75" hidden="1" customHeight="1" x14ac:dyDescent="0.2"/>
    <row r="223" ht="15.75" hidden="1" customHeight="1" x14ac:dyDescent="0.2"/>
    <row r="224" ht="15.75" hidden="1" customHeight="1" x14ac:dyDescent="0.2"/>
    <row r="225" ht="15.75" hidden="1" customHeight="1" x14ac:dyDescent="0.2"/>
    <row r="226" ht="15.75" hidden="1" customHeight="1" x14ac:dyDescent="0.2"/>
    <row r="227" ht="15.75" hidden="1" customHeight="1" x14ac:dyDescent="0.2"/>
    <row r="228" ht="15.75" hidden="1" customHeight="1" x14ac:dyDescent="0.2"/>
    <row r="229" ht="15.75" hidden="1" customHeight="1" x14ac:dyDescent="0.2"/>
    <row r="230" ht="15.75" hidden="1" customHeight="1" x14ac:dyDescent="0.2"/>
    <row r="231" ht="15.75" hidden="1" customHeight="1" x14ac:dyDescent="0.2"/>
    <row r="232" ht="15.75" hidden="1" customHeight="1" x14ac:dyDescent="0.2"/>
    <row r="233" ht="15.75" hidden="1" customHeight="1" x14ac:dyDescent="0.2"/>
    <row r="234" ht="15.75" hidden="1" customHeight="1" x14ac:dyDescent="0.2"/>
    <row r="235" ht="15.75" hidden="1" customHeight="1" x14ac:dyDescent="0.2"/>
    <row r="236" ht="15.75" hidden="1" customHeight="1" x14ac:dyDescent="0.2"/>
    <row r="237" ht="15.75" hidden="1" customHeight="1" x14ac:dyDescent="0.2"/>
    <row r="238" ht="15.75" hidden="1" customHeight="1" x14ac:dyDescent="0.2"/>
    <row r="239" ht="15.75" hidden="1" customHeight="1" x14ac:dyDescent="0.2"/>
    <row r="240" ht="15.75" hidden="1" customHeight="1" x14ac:dyDescent="0.2"/>
    <row r="241" ht="15.75" hidden="1" customHeight="1" x14ac:dyDescent="0.2"/>
    <row r="242" ht="15.75" hidden="1" customHeight="1" x14ac:dyDescent="0.2"/>
    <row r="243" ht="15.75" hidden="1" customHeight="1" x14ac:dyDescent="0.2"/>
    <row r="244" ht="15.75" hidden="1" customHeight="1" x14ac:dyDescent="0.2"/>
    <row r="245" ht="15.75" hidden="1" customHeight="1" x14ac:dyDescent="0.2"/>
    <row r="246" ht="15.75" hidden="1" customHeight="1" x14ac:dyDescent="0.2"/>
    <row r="247" ht="15.75" hidden="1" customHeight="1" x14ac:dyDescent="0.2"/>
    <row r="248" ht="15.75" hidden="1" customHeight="1" x14ac:dyDescent="0.2"/>
    <row r="249" ht="15.75" hidden="1" customHeight="1" x14ac:dyDescent="0.2"/>
    <row r="250" ht="15.75" hidden="1" customHeight="1" x14ac:dyDescent="0.2"/>
    <row r="251" ht="15.75" hidden="1" customHeight="1" x14ac:dyDescent="0.2"/>
    <row r="252" ht="15.75" hidden="1" customHeight="1" x14ac:dyDescent="0.2"/>
    <row r="253" ht="15.75" hidden="1" customHeight="1" x14ac:dyDescent="0.2"/>
    <row r="254" ht="15.75" hidden="1" customHeight="1" x14ac:dyDescent="0.2"/>
    <row r="255" ht="15.75" hidden="1" customHeight="1" x14ac:dyDescent="0.2"/>
    <row r="256" ht="15.75" hidden="1" customHeight="1" x14ac:dyDescent="0.2"/>
    <row r="257" ht="15.75" hidden="1" customHeight="1" x14ac:dyDescent="0.2"/>
    <row r="258" ht="15.75" hidden="1" customHeight="1" x14ac:dyDescent="0.2"/>
    <row r="259" ht="15.75" hidden="1" customHeight="1" x14ac:dyDescent="0.2"/>
    <row r="260" ht="15.75" hidden="1" customHeight="1" x14ac:dyDescent="0.2"/>
    <row r="261" ht="15.75" hidden="1" customHeight="1" x14ac:dyDescent="0.2"/>
    <row r="262" ht="15.75" hidden="1" customHeight="1" x14ac:dyDescent="0.2"/>
    <row r="263" ht="15.75" hidden="1" customHeight="1" x14ac:dyDescent="0.2"/>
    <row r="264" ht="15.75" hidden="1" customHeight="1" x14ac:dyDescent="0.2"/>
    <row r="265" ht="15.75" hidden="1" customHeight="1" x14ac:dyDescent="0.2"/>
    <row r="266" ht="15.75" hidden="1" customHeight="1" x14ac:dyDescent="0.2"/>
    <row r="267" ht="15.75" hidden="1" customHeight="1" x14ac:dyDescent="0.2"/>
    <row r="268" ht="15.75" hidden="1" customHeight="1" x14ac:dyDescent="0.2"/>
    <row r="269" ht="15.75" hidden="1" customHeight="1" x14ac:dyDescent="0.2"/>
    <row r="270" ht="15.75" hidden="1" customHeight="1" x14ac:dyDescent="0.2"/>
    <row r="271" ht="15.75" hidden="1" customHeight="1" x14ac:dyDescent="0.2"/>
    <row r="272" ht="15.75" hidden="1" customHeight="1" x14ac:dyDescent="0.2"/>
    <row r="273" ht="15.75" hidden="1" customHeight="1" x14ac:dyDescent="0.2"/>
    <row r="274" ht="15.75" hidden="1" customHeight="1" x14ac:dyDescent="0.2"/>
    <row r="275" ht="15.75" hidden="1" customHeight="1" x14ac:dyDescent="0.2"/>
    <row r="276" ht="15.75" hidden="1" customHeight="1" x14ac:dyDescent="0.2"/>
    <row r="277" ht="15.75" hidden="1" customHeight="1" x14ac:dyDescent="0.2"/>
    <row r="278" ht="15.75" hidden="1" customHeight="1" x14ac:dyDescent="0.2"/>
    <row r="279" ht="15.75" hidden="1" customHeight="1" x14ac:dyDescent="0.2"/>
    <row r="280" ht="15.75" hidden="1" customHeight="1" x14ac:dyDescent="0.2"/>
    <row r="281" ht="15.75" hidden="1" customHeight="1" x14ac:dyDescent="0.2"/>
    <row r="282" ht="15.75" hidden="1" customHeight="1" x14ac:dyDescent="0.2"/>
    <row r="283" ht="15.75" hidden="1" customHeight="1" x14ac:dyDescent="0.2"/>
    <row r="284" ht="15.75" hidden="1" customHeight="1" x14ac:dyDescent="0.2"/>
    <row r="285" ht="15.75" hidden="1" customHeight="1" x14ac:dyDescent="0.2"/>
    <row r="286" ht="15.75" hidden="1" customHeight="1" x14ac:dyDescent="0.2"/>
    <row r="287" ht="15.75" hidden="1" customHeight="1" x14ac:dyDescent="0.2"/>
    <row r="288" ht="15.75" hidden="1" customHeight="1" x14ac:dyDescent="0.2"/>
    <row r="289" ht="15.75" hidden="1" customHeight="1" x14ac:dyDescent="0.2"/>
    <row r="290" ht="15.75" hidden="1" customHeight="1" x14ac:dyDescent="0.2"/>
    <row r="291" ht="15.75" hidden="1" customHeight="1" x14ac:dyDescent="0.2"/>
    <row r="292" ht="15.75" hidden="1" customHeight="1" x14ac:dyDescent="0.2"/>
    <row r="293" ht="15.75" hidden="1" customHeight="1" x14ac:dyDescent="0.2"/>
    <row r="294" ht="15.75" hidden="1" customHeight="1" x14ac:dyDescent="0.2"/>
    <row r="295" ht="15.75" hidden="1" customHeight="1" x14ac:dyDescent="0.2"/>
    <row r="296" ht="15.75" hidden="1" customHeight="1" x14ac:dyDescent="0.2"/>
    <row r="297" ht="15.75" hidden="1" customHeight="1" x14ac:dyDescent="0.2"/>
    <row r="298" ht="15.75" hidden="1" customHeight="1" x14ac:dyDescent="0.2"/>
    <row r="299" ht="15.75" hidden="1" customHeight="1" x14ac:dyDescent="0.2"/>
    <row r="300" ht="15.75" hidden="1" customHeight="1" x14ac:dyDescent="0.2"/>
    <row r="301" ht="15.75" hidden="1" customHeight="1" x14ac:dyDescent="0.2"/>
    <row r="302" ht="15.75" hidden="1" customHeight="1" x14ac:dyDescent="0.2"/>
    <row r="303" ht="15.75" hidden="1" customHeight="1" x14ac:dyDescent="0.2"/>
    <row r="304" ht="15.75" hidden="1" customHeight="1" x14ac:dyDescent="0.2"/>
    <row r="305" ht="15.75" hidden="1" customHeight="1" x14ac:dyDescent="0.2"/>
    <row r="306" ht="15.75" hidden="1" customHeight="1" x14ac:dyDescent="0.2"/>
    <row r="307" ht="15.75" hidden="1" customHeight="1" x14ac:dyDescent="0.2"/>
    <row r="308" ht="15.75" hidden="1" customHeight="1" x14ac:dyDescent="0.2"/>
    <row r="309" ht="15.75" hidden="1" customHeight="1" x14ac:dyDescent="0.2"/>
    <row r="310" ht="15.75" hidden="1" customHeight="1" x14ac:dyDescent="0.2"/>
    <row r="311" ht="15.75" hidden="1" customHeight="1" x14ac:dyDescent="0.2"/>
    <row r="312" ht="15.75" hidden="1" customHeight="1" x14ac:dyDescent="0.2"/>
    <row r="313" ht="15.75" hidden="1" customHeight="1" x14ac:dyDescent="0.2"/>
    <row r="314" ht="15.75" hidden="1" customHeight="1" x14ac:dyDescent="0.2"/>
    <row r="315" ht="15.75" hidden="1" customHeight="1" x14ac:dyDescent="0.2"/>
    <row r="316" ht="15.75" hidden="1" customHeight="1" x14ac:dyDescent="0.2"/>
    <row r="317" ht="15.75" hidden="1" customHeight="1" x14ac:dyDescent="0.2"/>
    <row r="318" ht="15.75" hidden="1" customHeight="1" x14ac:dyDescent="0.2"/>
    <row r="319" ht="15.75" hidden="1" customHeight="1" x14ac:dyDescent="0.2"/>
    <row r="320" ht="15.75" hidden="1" customHeight="1" x14ac:dyDescent="0.2"/>
    <row r="321" ht="15.75" hidden="1" customHeight="1" x14ac:dyDescent="0.2"/>
    <row r="322" ht="15.75" hidden="1" customHeight="1" x14ac:dyDescent="0.2"/>
    <row r="323" ht="15.75" hidden="1" customHeight="1" x14ac:dyDescent="0.2"/>
    <row r="324" ht="15.75" hidden="1" customHeight="1" x14ac:dyDescent="0.2"/>
    <row r="325" ht="15.75" hidden="1" customHeight="1" x14ac:dyDescent="0.2"/>
    <row r="326" ht="15.75" hidden="1" customHeight="1" x14ac:dyDescent="0.2"/>
    <row r="327" ht="15.75" hidden="1" customHeight="1" x14ac:dyDescent="0.2"/>
    <row r="328" ht="15.75" hidden="1" customHeight="1" x14ac:dyDescent="0.2"/>
    <row r="329" ht="15.75" hidden="1" customHeight="1" x14ac:dyDescent="0.2"/>
    <row r="330" ht="15.75" hidden="1" customHeight="1" x14ac:dyDescent="0.2"/>
    <row r="331" ht="15.75" hidden="1" customHeight="1" x14ac:dyDescent="0.2"/>
    <row r="332" ht="15.75" hidden="1" customHeight="1" x14ac:dyDescent="0.2"/>
    <row r="333" ht="15.75" hidden="1" customHeight="1" x14ac:dyDescent="0.2"/>
    <row r="334" ht="15.75" hidden="1" customHeight="1" x14ac:dyDescent="0.2"/>
    <row r="335" ht="15.75" hidden="1" customHeight="1" x14ac:dyDescent="0.2"/>
    <row r="336" ht="15.75" hidden="1" customHeight="1" x14ac:dyDescent="0.2"/>
    <row r="337" ht="15.75" hidden="1" customHeight="1" x14ac:dyDescent="0.2"/>
    <row r="338" ht="15.75" hidden="1" customHeight="1" x14ac:dyDescent="0.2"/>
    <row r="339" ht="15.75" hidden="1" customHeight="1" x14ac:dyDescent="0.2"/>
    <row r="340" ht="15.75" hidden="1" customHeight="1" x14ac:dyDescent="0.2"/>
    <row r="341" ht="15.75" hidden="1" customHeight="1" x14ac:dyDescent="0.2"/>
    <row r="342" ht="15.75" hidden="1" customHeight="1" x14ac:dyDescent="0.2"/>
    <row r="343" ht="15.75" hidden="1" customHeight="1" x14ac:dyDescent="0.2"/>
    <row r="344" ht="15.75" hidden="1" customHeight="1" x14ac:dyDescent="0.2"/>
    <row r="345" ht="15.75" hidden="1" customHeight="1" x14ac:dyDescent="0.2"/>
    <row r="346" ht="15.75" hidden="1" customHeight="1" x14ac:dyDescent="0.2"/>
    <row r="347" ht="15.75" hidden="1" customHeight="1" x14ac:dyDescent="0.2"/>
    <row r="348" ht="15.75" hidden="1" customHeight="1" x14ac:dyDescent="0.2"/>
    <row r="349" ht="15.75" hidden="1" customHeight="1" x14ac:dyDescent="0.2"/>
    <row r="350" ht="15.75" hidden="1" customHeight="1" x14ac:dyDescent="0.2"/>
    <row r="351" ht="15.75" hidden="1" customHeight="1" x14ac:dyDescent="0.2"/>
    <row r="352" ht="15.75" hidden="1" customHeight="1" x14ac:dyDescent="0.2"/>
    <row r="353" ht="15.75" hidden="1" customHeight="1" x14ac:dyDescent="0.2"/>
    <row r="354" ht="15.75" hidden="1" customHeight="1" x14ac:dyDescent="0.2"/>
    <row r="355" ht="15.75" hidden="1" customHeight="1" x14ac:dyDescent="0.2"/>
    <row r="356" ht="15.75" hidden="1" customHeight="1" x14ac:dyDescent="0.2"/>
    <row r="357" ht="15.75" hidden="1" customHeight="1" x14ac:dyDescent="0.2"/>
    <row r="358" ht="15.75" hidden="1" customHeight="1" x14ac:dyDescent="0.2"/>
    <row r="359" ht="15.75" hidden="1" customHeight="1" x14ac:dyDescent="0.2"/>
    <row r="360" ht="15.75" hidden="1" customHeight="1" x14ac:dyDescent="0.2"/>
    <row r="361" ht="15.75" hidden="1" customHeight="1" x14ac:dyDescent="0.2"/>
    <row r="362" ht="15.75" hidden="1" customHeight="1" x14ac:dyDescent="0.2"/>
    <row r="363" ht="15.75" hidden="1" customHeight="1" x14ac:dyDescent="0.2"/>
    <row r="364" ht="15.75" hidden="1" customHeight="1" x14ac:dyDescent="0.2"/>
    <row r="365" ht="15.75" hidden="1" customHeight="1" x14ac:dyDescent="0.2"/>
    <row r="366" ht="15.75" hidden="1" customHeight="1" x14ac:dyDescent="0.2"/>
    <row r="367" ht="15.75" hidden="1" customHeight="1" x14ac:dyDescent="0.2"/>
    <row r="368" ht="15.75" hidden="1" customHeight="1" x14ac:dyDescent="0.2"/>
    <row r="369" ht="15.75" hidden="1" customHeight="1" x14ac:dyDescent="0.2"/>
    <row r="370" ht="15.75" hidden="1" customHeight="1" x14ac:dyDescent="0.2"/>
    <row r="371" ht="15.75" hidden="1" customHeight="1" x14ac:dyDescent="0.2"/>
    <row r="372" ht="15.75" hidden="1" customHeight="1" x14ac:dyDescent="0.2"/>
    <row r="373" ht="15.75" hidden="1" customHeight="1" x14ac:dyDescent="0.2"/>
    <row r="374" ht="15.75" hidden="1" customHeight="1" x14ac:dyDescent="0.2"/>
    <row r="375" ht="15.75" hidden="1" customHeight="1" x14ac:dyDescent="0.2"/>
    <row r="376" ht="15.75" hidden="1" customHeight="1" x14ac:dyDescent="0.2"/>
    <row r="377" ht="15.75" hidden="1" customHeight="1" x14ac:dyDescent="0.2"/>
    <row r="378" ht="15.75" hidden="1" customHeight="1" x14ac:dyDescent="0.2"/>
    <row r="379" ht="15.75" hidden="1" customHeight="1" x14ac:dyDescent="0.2"/>
    <row r="380" ht="15.75" hidden="1" customHeight="1" x14ac:dyDescent="0.2"/>
    <row r="381" ht="15.75" hidden="1" customHeight="1" x14ac:dyDescent="0.2"/>
    <row r="382" ht="15.75" hidden="1" customHeight="1" x14ac:dyDescent="0.2"/>
    <row r="383" ht="15.75" hidden="1" customHeight="1" x14ac:dyDescent="0.2"/>
    <row r="384" ht="15.75" hidden="1" customHeight="1" x14ac:dyDescent="0.2"/>
    <row r="385" ht="15.75" hidden="1" customHeight="1" x14ac:dyDescent="0.2"/>
    <row r="386" ht="15.75" hidden="1" customHeight="1" x14ac:dyDescent="0.2"/>
    <row r="387" ht="15.75" hidden="1" customHeight="1" x14ac:dyDescent="0.2"/>
    <row r="388" ht="15.75" hidden="1" customHeight="1" x14ac:dyDescent="0.2"/>
    <row r="389" ht="15.75" hidden="1" customHeight="1" x14ac:dyDescent="0.2"/>
    <row r="390" ht="15.75" hidden="1" customHeight="1" x14ac:dyDescent="0.2"/>
    <row r="391" ht="15.75" hidden="1" customHeight="1" x14ac:dyDescent="0.2"/>
    <row r="392" ht="15.75" hidden="1" customHeight="1" x14ac:dyDescent="0.2"/>
    <row r="393" ht="15.75" hidden="1" customHeight="1" x14ac:dyDescent="0.2"/>
    <row r="394" ht="15.75" hidden="1" customHeight="1" x14ac:dyDescent="0.2"/>
    <row r="395" ht="15.75" hidden="1" customHeight="1" x14ac:dyDescent="0.2"/>
    <row r="396" ht="15.75" hidden="1" customHeight="1" x14ac:dyDescent="0.2"/>
    <row r="397" ht="15.75" hidden="1" customHeight="1" x14ac:dyDescent="0.2"/>
    <row r="398" ht="15.75" hidden="1" customHeight="1" x14ac:dyDescent="0.2"/>
    <row r="399" ht="15.75" hidden="1" customHeight="1" x14ac:dyDescent="0.2"/>
    <row r="400" ht="15.75" hidden="1" customHeight="1" x14ac:dyDescent="0.2"/>
    <row r="401" ht="15.75" hidden="1" customHeight="1" x14ac:dyDescent="0.2"/>
    <row r="402" ht="15.75" hidden="1" customHeight="1" x14ac:dyDescent="0.2"/>
    <row r="403" ht="15.75" hidden="1" customHeight="1" x14ac:dyDescent="0.2"/>
    <row r="404" ht="15.75" hidden="1" customHeight="1" x14ac:dyDescent="0.2"/>
    <row r="405" ht="15.75" hidden="1" customHeight="1" x14ac:dyDescent="0.2"/>
    <row r="406" ht="15.75" hidden="1" customHeight="1" x14ac:dyDescent="0.2"/>
    <row r="407" ht="15.75" hidden="1" customHeight="1" x14ac:dyDescent="0.2"/>
    <row r="408" ht="15.75" hidden="1" customHeight="1" x14ac:dyDescent="0.2"/>
    <row r="409" ht="15.75" hidden="1" customHeight="1" x14ac:dyDescent="0.2"/>
    <row r="410" ht="15.75" hidden="1" customHeight="1" x14ac:dyDescent="0.2"/>
    <row r="411" ht="15.75" hidden="1" customHeight="1" x14ac:dyDescent="0.2"/>
    <row r="412" ht="15.75" hidden="1" customHeight="1" x14ac:dyDescent="0.2"/>
    <row r="413" ht="15.75" hidden="1" customHeight="1" x14ac:dyDescent="0.2"/>
    <row r="414" ht="15.75" hidden="1" customHeight="1" x14ac:dyDescent="0.2"/>
    <row r="415" ht="15.75" hidden="1" customHeight="1" x14ac:dyDescent="0.2"/>
    <row r="416" ht="15.75" hidden="1" customHeight="1" x14ac:dyDescent="0.2"/>
    <row r="417" ht="15.75" hidden="1" customHeight="1" x14ac:dyDescent="0.2"/>
    <row r="418" ht="15.75" hidden="1" customHeight="1" x14ac:dyDescent="0.2"/>
    <row r="419" ht="15.75" hidden="1" customHeight="1" x14ac:dyDescent="0.2"/>
    <row r="420" ht="15.75" hidden="1" customHeight="1" x14ac:dyDescent="0.2"/>
    <row r="421" ht="15.75" hidden="1" customHeight="1" x14ac:dyDescent="0.2"/>
    <row r="422" ht="15.75" hidden="1" customHeight="1" x14ac:dyDescent="0.2"/>
    <row r="423" ht="15.75" hidden="1" customHeight="1" x14ac:dyDescent="0.2"/>
    <row r="424" ht="15.75" hidden="1" customHeight="1" x14ac:dyDescent="0.2"/>
    <row r="425" ht="15.75" hidden="1" customHeight="1" x14ac:dyDescent="0.2"/>
    <row r="426" ht="15.75" hidden="1" customHeight="1" x14ac:dyDescent="0.2"/>
    <row r="427" ht="15.75" hidden="1" customHeight="1" x14ac:dyDescent="0.2"/>
    <row r="428" ht="15.75" hidden="1" customHeight="1" x14ac:dyDescent="0.2"/>
    <row r="429" ht="15.75" hidden="1" customHeight="1" x14ac:dyDescent="0.2"/>
    <row r="430" ht="15.75" hidden="1" customHeight="1" x14ac:dyDescent="0.2"/>
    <row r="431" ht="15.75" hidden="1" customHeight="1" x14ac:dyDescent="0.2"/>
    <row r="432" ht="15.75" hidden="1" customHeight="1" x14ac:dyDescent="0.2"/>
    <row r="433" ht="15.75" hidden="1" customHeight="1" x14ac:dyDescent="0.2"/>
    <row r="434" ht="15.75" hidden="1" customHeight="1" x14ac:dyDescent="0.2"/>
    <row r="435" ht="15.75" hidden="1" customHeight="1" x14ac:dyDescent="0.2"/>
    <row r="436" ht="15.75" hidden="1" customHeight="1" x14ac:dyDescent="0.2"/>
    <row r="437" ht="15.75" hidden="1" customHeight="1" x14ac:dyDescent="0.2"/>
    <row r="438" ht="15.75" hidden="1" customHeight="1" x14ac:dyDescent="0.2"/>
    <row r="439" ht="15.75" hidden="1" customHeight="1" x14ac:dyDescent="0.2"/>
    <row r="440" ht="15.75" hidden="1" customHeight="1" x14ac:dyDescent="0.2"/>
    <row r="441" ht="15.75" hidden="1" customHeight="1" x14ac:dyDescent="0.2"/>
    <row r="442" ht="15.75" hidden="1" customHeight="1" x14ac:dyDescent="0.2"/>
    <row r="443" ht="15.75" hidden="1" customHeight="1" x14ac:dyDescent="0.2"/>
    <row r="444" ht="15.75" hidden="1" customHeight="1" x14ac:dyDescent="0.2"/>
    <row r="445" ht="15.75" hidden="1" customHeight="1" x14ac:dyDescent="0.2"/>
    <row r="446" ht="15.75" hidden="1" customHeight="1" x14ac:dyDescent="0.2"/>
    <row r="447" ht="15.75" hidden="1" customHeight="1" x14ac:dyDescent="0.2"/>
    <row r="448" ht="15.75" hidden="1" customHeight="1" x14ac:dyDescent="0.2"/>
    <row r="449" ht="15.75" hidden="1" customHeight="1" x14ac:dyDescent="0.2"/>
    <row r="450" ht="15.75" hidden="1" customHeight="1" x14ac:dyDescent="0.2"/>
    <row r="451" ht="15.75" hidden="1" customHeight="1" x14ac:dyDescent="0.2"/>
    <row r="452" ht="15.75" hidden="1" customHeight="1" x14ac:dyDescent="0.2"/>
    <row r="453" ht="15.75" hidden="1" customHeight="1" x14ac:dyDescent="0.2"/>
    <row r="454" ht="15.75" hidden="1" customHeight="1" x14ac:dyDescent="0.2"/>
    <row r="455" ht="15.75" hidden="1" customHeight="1" x14ac:dyDescent="0.2"/>
    <row r="456" ht="15.75" hidden="1" customHeight="1" x14ac:dyDescent="0.2"/>
    <row r="457" ht="15.75" hidden="1" customHeight="1" x14ac:dyDescent="0.2"/>
    <row r="458" ht="15.75" hidden="1" customHeight="1" x14ac:dyDescent="0.2"/>
    <row r="459" ht="15.75" hidden="1" customHeight="1" x14ac:dyDescent="0.2"/>
    <row r="460" ht="15.75" hidden="1" customHeight="1" x14ac:dyDescent="0.2"/>
    <row r="461" ht="15.75" hidden="1" customHeight="1" x14ac:dyDescent="0.2"/>
    <row r="462" ht="15.75" hidden="1" customHeight="1" x14ac:dyDescent="0.2"/>
    <row r="463" ht="15.75" hidden="1" customHeight="1" x14ac:dyDescent="0.2"/>
    <row r="464" ht="15.75" hidden="1" customHeight="1" x14ac:dyDescent="0.2"/>
    <row r="465" ht="15.75" hidden="1" customHeight="1" x14ac:dyDescent="0.2"/>
    <row r="466" ht="15.75" hidden="1" customHeight="1" x14ac:dyDescent="0.2"/>
    <row r="467" ht="15.75" hidden="1" customHeight="1" x14ac:dyDescent="0.2"/>
    <row r="468" ht="15.75" hidden="1" customHeight="1" x14ac:dyDescent="0.2"/>
    <row r="469" ht="15.75" hidden="1" customHeight="1" x14ac:dyDescent="0.2"/>
    <row r="470" ht="15.75" hidden="1" customHeight="1" x14ac:dyDescent="0.2"/>
    <row r="471" ht="15.75" hidden="1" customHeight="1" x14ac:dyDescent="0.2"/>
    <row r="472" ht="15.75" hidden="1" customHeight="1" x14ac:dyDescent="0.2"/>
    <row r="473" ht="15.75" hidden="1" customHeight="1" x14ac:dyDescent="0.2"/>
    <row r="474" ht="15.75" hidden="1" customHeight="1" x14ac:dyDescent="0.2"/>
    <row r="475" ht="15.75" hidden="1" customHeight="1" x14ac:dyDescent="0.2"/>
    <row r="476" ht="15.75" hidden="1" customHeight="1" x14ac:dyDescent="0.2"/>
    <row r="477" ht="15.75" hidden="1" customHeight="1" x14ac:dyDescent="0.2"/>
    <row r="478" ht="15.75" hidden="1" customHeight="1" x14ac:dyDescent="0.2"/>
    <row r="479" ht="15.75" hidden="1" customHeight="1" x14ac:dyDescent="0.2"/>
    <row r="480" ht="15.75" hidden="1" customHeight="1" x14ac:dyDescent="0.2"/>
    <row r="481" ht="15.75" hidden="1" customHeight="1" x14ac:dyDescent="0.2"/>
    <row r="482" ht="15.75" hidden="1" customHeight="1" x14ac:dyDescent="0.2"/>
    <row r="483" ht="15.75" hidden="1" customHeight="1" x14ac:dyDescent="0.2"/>
    <row r="484" ht="15.75" hidden="1" customHeight="1" x14ac:dyDescent="0.2"/>
    <row r="485" ht="15.75" hidden="1" customHeight="1" x14ac:dyDescent="0.2"/>
    <row r="486" ht="15.75" hidden="1" customHeight="1" x14ac:dyDescent="0.2"/>
    <row r="487" ht="15.75" hidden="1" customHeight="1" x14ac:dyDescent="0.2"/>
    <row r="488" ht="15.75" hidden="1" customHeight="1" x14ac:dyDescent="0.2"/>
    <row r="489" ht="15.75" hidden="1" customHeight="1" x14ac:dyDescent="0.2"/>
    <row r="490" ht="15.75" hidden="1" customHeight="1" x14ac:dyDescent="0.2"/>
    <row r="491" ht="15.75" hidden="1" customHeight="1" x14ac:dyDescent="0.2"/>
    <row r="492" ht="15.75" hidden="1" customHeight="1" x14ac:dyDescent="0.2"/>
    <row r="493" ht="15.75" hidden="1" customHeight="1" x14ac:dyDescent="0.2"/>
    <row r="494" ht="15.75" hidden="1" customHeight="1" x14ac:dyDescent="0.2"/>
    <row r="495" ht="15.75" hidden="1" customHeight="1" x14ac:dyDescent="0.2"/>
    <row r="496" ht="15.75" hidden="1" customHeight="1" x14ac:dyDescent="0.2"/>
    <row r="497" ht="15.75" hidden="1" customHeight="1" x14ac:dyDescent="0.2"/>
    <row r="498" ht="15.75" hidden="1" customHeight="1" x14ac:dyDescent="0.2"/>
    <row r="499" ht="15.75" hidden="1" customHeight="1" x14ac:dyDescent="0.2"/>
    <row r="500" ht="15.75" hidden="1" customHeight="1" x14ac:dyDescent="0.2"/>
    <row r="501" ht="15.75" hidden="1" customHeight="1" x14ac:dyDescent="0.2"/>
    <row r="502" ht="15.75" hidden="1" customHeight="1" x14ac:dyDescent="0.2"/>
    <row r="503" ht="15.75" hidden="1" customHeight="1" x14ac:dyDescent="0.2"/>
    <row r="504" ht="15.75" hidden="1" customHeight="1" x14ac:dyDescent="0.2"/>
    <row r="505" ht="15.75" hidden="1" customHeight="1" x14ac:dyDescent="0.2"/>
    <row r="506" ht="15.75" hidden="1" customHeight="1" x14ac:dyDescent="0.2"/>
    <row r="507" ht="15.75" hidden="1" customHeight="1" x14ac:dyDescent="0.2"/>
    <row r="508" ht="15.75" hidden="1" customHeight="1" x14ac:dyDescent="0.2"/>
    <row r="509" ht="15.75" hidden="1" customHeight="1" x14ac:dyDescent="0.2"/>
    <row r="510" ht="15.75" hidden="1" customHeight="1" x14ac:dyDescent="0.2"/>
    <row r="511" ht="15.75" hidden="1" customHeight="1" x14ac:dyDescent="0.2"/>
    <row r="512" ht="15.75" hidden="1" customHeight="1" x14ac:dyDescent="0.2"/>
    <row r="513" ht="15.75" hidden="1" customHeight="1" x14ac:dyDescent="0.2"/>
    <row r="514" ht="15.75" hidden="1" customHeight="1" x14ac:dyDescent="0.2"/>
    <row r="515" ht="15.75" hidden="1" customHeight="1" x14ac:dyDescent="0.2"/>
    <row r="516" ht="15.75" hidden="1" customHeight="1" x14ac:dyDescent="0.2"/>
    <row r="517" ht="15.75" hidden="1" customHeight="1" x14ac:dyDescent="0.2"/>
    <row r="518" ht="15.75" hidden="1" customHeight="1" x14ac:dyDescent="0.2"/>
    <row r="519" ht="15.75" hidden="1" customHeight="1" x14ac:dyDescent="0.2"/>
    <row r="520" ht="15.75" hidden="1" customHeight="1" x14ac:dyDescent="0.2"/>
    <row r="521" ht="15.75" hidden="1" customHeight="1" x14ac:dyDescent="0.2"/>
    <row r="522" ht="15.75" hidden="1" customHeight="1" x14ac:dyDescent="0.2"/>
    <row r="523" ht="15.75" hidden="1" customHeight="1" x14ac:dyDescent="0.2"/>
    <row r="524" ht="15.75" hidden="1" customHeight="1" x14ac:dyDescent="0.2"/>
    <row r="525" ht="15.75" hidden="1" customHeight="1" x14ac:dyDescent="0.2"/>
    <row r="526" ht="15.75" hidden="1" customHeight="1" x14ac:dyDescent="0.2"/>
    <row r="527" ht="15.75" hidden="1" customHeight="1" x14ac:dyDescent="0.2"/>
    <row r="528" ht="15.75" hidden="1" customHeight="1" x14ac:dyDescent="0.2"/>
    <row r="529" ht="15.75" hidden="1" customHeight="1" x14ac:dyDescent="0.2"/>
    <row r="530" ht="15.75" hidden="1" customHeight="1" x14ac:dyDescent="0.2"/>
    <row r="531" ht="15.75" hidden="1" customHeight="1" x14ac:dyDescent="0.2"/>
    <row r="532" ht="15.75" hidden="1" customHeight="1" x14ac:dyDescent="0.2"/>
    <row r="533" ht="15.75" hidden="1" customHeight="1" x14ac:dyDescent="0.2"/>
    <row r="534" ht="15.75" hidden="1" customHeight="1" x14ac:dyDescent="0.2"/>
    <row r="535" ht="15.75" hidden="1" customHeight="1" x14ac:dyDescent="0.2"/>
    <row r="536" ht="15.75" hidden="1" customHeight="1" x14ac:dyDescent="0.2"/>
    <row r="537" ht="15.75" hidden="1" customHeight="1" x14ac:dyDescent="0.2"/>
    <row r="538" ht="15.75" hidden="1" customHeight="1" x14ac:dyDescent="0.2"/>
    <row r="539" ht="15.75" hidden="1" customHeight="1" x14ac:dyDescent="0.2"/>
    <row r="540" ht="15.75" hidden="1" customHeight="1" x14ac:dyDescent="0.2"/>
    <row r="541" ht="15.75" hidden="1" customHeight="1" x14ac:dyDescent="0.2"/>
    <row r="542" ht="15.75" hidden="1" customHeight="1" x14ac:dyDescent="0.2"/>
    <row r="543" ht="15.75" hidden="1" customHeight="1" x14ac:dyDescent="0.2"/>
    <row r="544" ht="15.75" hidden="1" customHeight="1" x14ac:dyDescent="0.2"/>
    <row r="545" ht="15.75" hidden="1" customHeight="1" x14ac:dyDescent="0.2"/>
    <row r="546" ht="15.75" hidden="1" customHeight="1" x14ac:dyDescent="0.2"/>
    <row r="547" ht="15.75" hidden="1" customHeight="1" x14ac:dyDescent="0.2"/>
    <row r="548" ht="15.75" hidden="1" customHeight="1" x14ac:dyDescent="0.2"/>
    <row r="549" ht="15.75" hidden="1" customHeight="1" x14ac:dyDescent="0.2"/>
    <row r="550" ht="15.75" hidden="1" customHeight="1" x14ac:dyDescent="0.2"/>
    <row r="551" ht="15.75" hidden="1" customHeight="1" x14ac:dyDescent="0.2"/>
    <row r="552" ht="15.75" hidden="1" customHeight="1" x14ac:dyDescent="0.2"/>
    <row r="553" ht="15.75" hidden="1" customHeight="1" x14ac:dyDescent="0.2"/>
    <row r="554" ht="15.75" hidden="1" customHeight="1" x14ac:dyDescent="0.2"/>
    <row r="555" ht="15.75" hidden="1" customHeight="1" x14ac:dyDescent="0.2"/>
    <row r="556" ht="15.75" hidden="1" customHeight="1" x14ac:dyDescent="0.2"/>
    <row r="557" ht="15.75" hidden="1" customHeight="1" x14ac:dyDescent="0.2"/>
    <row r="558" ht="15.75" hidden="1" customHeight="1" x14ac:dyDescent="0.2"/>
    <row r="559" ht="15.75" hidden="1" customHeight="1" x14ac:dyDescent="0.2"/>
    <row r="560" ht="15.75" hidden="1" customHeight="1" x14ac:dyDescent="0.2"/>
    <row r="561" ht="15.75" hidden="1" customHeight="1" x14ac:dyDescent="0.2"/>
    <row r="562" ht="15.75" hidden="1" customHeight="1" x14ac:dyDescent="0.2"/>
    <row r="563" ht="15.75" hidden="1" customHeight="1" x14ac:dyDescent="0.2"/>
    <row r="564" ht="15.75" hidden="1" customHeight="1" x14ac:dyDescent="0.2"/>
    <row r="565" ht="15.75" hidden="1" customHeight="1" x14ac:dyDescent="0.2"/>
    <row r="566" ht="15.75" hidden="1" customHeight="1" x14ac:dyDescent="0.2"/>
    <row r="567" ht="15.75" hidden="1" customHeight="1" x14ac:dyDescent="0.2"/>
    <row r="568" ht="15.75" hidden="1" customHeight="1" x14ac:dyDescent="0.2"/>
    <row r="569" ht="15.75" hidden="1" customHeight="1" x14ac:dyDescent="0.2"/>
    <row r="570" ht="15.75" hidden="1" customHeight="1" x14ac:dyDescent="0.2"/>
    <row r="571" ht="15.75" hidden="1" customHeight="1" x14ac:dyDescent="0.2"/>
    <row r="572" ht="15.75" hidden="1" customHeight="1" x14ac:dyDescent="0.2"/>
    <row r="573" ht="15.75" hidden="1" customHeight="1" x14ac:dyDescent="0.2"/>
    <row r="574" ht="15.75" hidden="1" customHeight="1" x14ac:dyDescent="0.2"/>
    <row r="575" ht="15.75" hidden="1" customHeight="1" x14ac:dyDescent="0.2"/>
    <row r="576" ht="15.75" hidden="1" customHeight="1" x14ac:dyDescent="0.2"/>
    <row r="577" ht="15.75" hidden="1" customHeight="1" x14ac:dyDescent="0.2"/>
    <row r="578" ht="15.75" hidden="1" customHeight="1" x14ac:dyDescent="0.2"/>
    <row r="579" ht="15.75" hidden="1" customHeight="1" x14ac:dyDescent="0.2"/>
    <row r="580" ht="15.75" hidden="1" customHeight="1" x14ac:dyDescent="0.2"/>
    <row r="581" ht="15.75" hidden="1" customHeight="1" x14ac:dyDescent="0.2"/>
    <row r="582" ht="15.75" hidden="1" customHeight="1" x14ac:dyDescent="0.2"/>
    <row r="583" ht="15.75" hidden="1" customHeight="1" x14ac:dyDescent="0.2"/>
    <row r="584" ht="15.75" hidden="1" customHeight="1" x14ac:dyDescent="0.2"/>
    <row r="585" ht="15.75" hidden="1" customHeight="1" x14ac:dyDescent="0.2"/>
    <row r="586" ht="15.75" hidden="1" customHeight="1" x14ac:dyDescent="0.2"/>
    <row r="587" ht="15.75" hidden="1" customHeight="1" x14ac:dyDescent="0.2"/>
    <row r="588" ht="15.75" hidden="1" customHeight="1" x14ac:dyDescent="0.2"/>
    <row r="589" ht="15.75" hidden="1" customHeight="1" x14ac:dyDescent="0.2"/>
    <row r="590" ht="15.75" hidden="1" customHeight="1" x14ac:dyDescent="0.2"/>
    <row r="591" ht="15.75" hidden="1" customHeight="1" x14ac:dyDescent="0.2"/>
    <row r="592" ht="15.75" hidden="1" customHeight="1" x14ac:dyDescent="0.2"/>
    <row r="593" ht="15.75" hidden="1" customHeight="1" x14ac:dyDescent="0.2"/>
    <row r="594" ht="15.75" hidden="1" customHeight="1" x14ac:dyDescent="0.2"/>
    <row r="595" ht="15.75" hidden="1" customHeight="1" x14ac:dyDescent="0.2"/>
    <row r="596" ht="15.75" hidden="1" customHeight="1" x14ac:dyDescent="0.2"/>
    <row r="597" ht="15.75" hidden="1" customHeight="1" x14ac:dyDescent="0.2"/>
    <row r="598" ht="15.75" hidden="1" customHeight="1" x14ac:dyDescent="0.2"/>
    <row r="599" ht="15.75" hidden="1" customHeight="1" x14ac:dyDescent="0.2"/>
    <row r="600" ht="15.75" hidden="1" customHeight="1" x14ac:dyDescent="0.2"/>
    <row r="601" ht="15.75" hidden="1" customHeight="1" x14ac:dyDescent="0.2"/>
    <row r="602" ht="15.75" hidden="1" customHeight="1" x14ac:dyDescent="0.2"/>
    <row r="603" ht="15.75" hidden="1" customHeight="1" x14ac:dyDescent="0.2"/>
    <row r="604" ht="15.75" hidden="1" customHeight="1" x14ac:dyDescent="0.2"/>
    <row r="605" ht="15.75" hidden="1" customHeight="1" x14ac:dyDescent="0.2"/>
    <row r="606" ht="15.75" hidden="1" customHeight="1" x14ac:dyDescent="0.2"/>
    <row r="607" ht="15.75" hidden="1" customHeight="1" x14ac:dyDescent="0.2"/>
    <row r="608" ht="15.75" hidden="1" customHeight="1" x14ac:dyDescent="0.2"/>
    <row r="609" ht="15.75" hidden="1" customHeight="1" x14ac:dyDescent="0.2"/>
    <row r="610" ht="15.75" hidden="1" customHeight="1" x14ac:dyDescent="0.2"/>
    <row r="611" ht="15.75" hidden="1" customHeight="1" x14ac:dyDescent="0.2"/>
    <row r="612" ht="15.75" hidden="1" customHeight="1" x14ac:dyDescent="0.2"/>
    <row r="613" ht="15.75" hidden="1" customHeight="1" x14ac:dyDescent="0.2"/>
    <row r="614" ht="15.75" hidden="1" customHeight="1" x14ac:dyDescent="0.2"/>
    <row r="615" ht="15.75" hidden="1" customHeight="1" x14ac:dyDescent="0.2"/>
    <row r="616" ht="15.75" hidden="1" customHeight="1" x14ac:dyDescent="0.2"/>
    <row r="617" ht="15.75" hidden="1" customHeight="1" x14ac:dyDescent="0.2"/>
    <row r="618" ht="15.75" hidden="1" customHeight="1" x14ac:dyDescent="0.2"/>
    <row r="619" ht="15.75" hidden="1" customHeight="1" x14ac:dyDescent="0.2"/>
    <row r="620" ht="15.75" hidden="1" customHeight="1" x14ac:dyDescent="0.2"/>
    <row r="621" ht="15.75" hidden="1" customHeight="1" x14ac:dyDescent="0.2"/>
    <row r="622" ht="15.75" hidden="1" customHeight="1" x14ac:dyDescent="0.2"/>
    <row r="623" ht="15.75" hidden="1" customHeight="1" x14ac:dyDescent="0.2"/>
    <row r="624" ht="15.75" hidden="1" customHeight="1" x14ac:dyDescent="0.2"/>
    <row r="625" ht="15.75" hidden="1" customHeight="1" x14ac:dyDescent="0.2"/>
    <row r="626" ht="15.75" hidden="1" customHeight="1" x14ac:dyDescent="0.2"/>
    <row r="627" ht="15.75" hidden="1" customHeight="1" x14ac:dyDescent="0.2"/>
    <row r="628" ht="15.75" hidden="1" customHeight="1" x14ac:dyDescent="0.2"/>
    <row r="629" ht="15.75" hidden="1" customHeight="1" x14ac:dyDescent="0.2"/>
    <row r="630" ht="15.75" hidden="1" customHeight="1" x14ac:dyDescent="0.2"/>
    <row r="631" ht="15.75" hidden="1" customHeight="1" x14ac:dyDescent="0.2"/>
    <row r="632" ht="15.75" hidden="1" customHeight="1" x14ac:dyDescent="0.2"/>
    <row r="633" ht="15.75" hidden="1" customHeight="1" x14ac:dyDescent="0.2"/>
    <row r="634" ht="15.75" hidden="1" customHeight="1" x14ac:dyDescent="0.2"/>
    <row r="635" ht="15.75" hidden="1" customHeight="1" x14ac:dyDescent="0.2"/>
    <row r="636" ht="15.75" hidden="1" customHeight="1" x14ac:dyDescent="0.2"/>
    <row r="637" ht="15.75" hidden="1" customHeight="1" x14ac:dyDescent="0.2"/>
    <row r="638" ht="15.75" hidden="1" customHeight="1" x14ac:dyDescent="0.2"/>
    <row r="639" ht="15.75" hidden="1" customHeight="1" x14ac:dyDescent="0.2"/>
    <row r="640" ht="15.75" hidden="1" customHeight="1" x14ac:dyDescent="0.2"/>
    <row r="641" ht="15.75" hidden="1" customHeight="1" x14ac:dyDescent="0.2"/>
    <row r="642" ht="15.75" hidden="1" customHeight="1" x14ac:dyDescent="0.2"/>
    <row r="643" ht="15.75" hidden="1" customHeight="1" x14ac:dyDescent="0.2"/>
    <row r="644" ht="15.75" hidden="1" customHeight="1" x14ac:dyDescent="0.2"/>
    <row r="645" ht="15.75" hidden="1" customHeight="1" x14ac:dyDescent="0.2"/>
    <row r="646" ht="15.75" hidden="1" customHeight="1" x14ac:dyDescent="0.2"/>
    <row r="647" ht="15.75" hidden="1" customHeight="1" x14ac:dyDescent="0.2"/>
    <row r="648" ht="15.75" hidden="1" customHeight="1" x14ac:dyDescent="0.2"/>
    <row r="649" ht="15.75" hidden="1" customHeight="1" x14ac:dyDescent="0.2"/>
    <row r="650" ht="15.75" hidden="1" customHeight="1" x14ac:dyDescent="0.2"/>
    <row r="651" ht="15.75" hidden="1" customHeight="1" x14ac:dyDescent="0.2"/>
    <row r="652" ht="15.75" hidden="1" customHeight="1" x14ac:dyDescent="0.2"/>
    <row r="653" ht="15.75" hidden="1" customHeight="1" x14ac:dyDescent="0.2"/>
    <row r="654" ht="15.75" hidden="1" customHeight="1" x14ac:dyDescent="0.2"/>
    <row r="655" ht="15.75" hidden="1" customHeight="1" x14ac:dyDescent="0.2"/>
    <row r="656" ht="15.75" hidden="1" customHeight="1" x14ac:dyDescent="0.2"/>
    <row r="657" ht="15.75" hidden="1" customHeight="1" x14ac:dyDescent="0.2"/>
    <row r="658" ht="15.75" hidden="1" customHeight="1" x14ac:dyDescent="0.2"/>
    <row r="659" ht="15.75" hidden="1" customHeight="1" x14ac:dyDescent="0.2"/>
    <row r="660" ht="15.75" hidden="1" customHeight="1" x14ac:dyDescent="0.2"/>
    <row r="661" ht="15.75" hidden="1" customHeight="1" x14ac:dyDescent="0.2"/>
    <row r="662" ht="15.75" hidden="1" customHeight="1" x14ac:dyDescent="0.2"/>
    <row r="663" ht="15.75" hidden="1" customHeight="1" x14ac:dyDescent="0.2"/>
    <row r="664" ht="15.75" hidden="1" customHeight="1" x14ac:dyDescent="0.2"/>
    <row r="665" ht="15.75" hidden="1" customHeight="1" x14ac:dyDescent="0.2"/>
    <row r="666" ht="15.75" hidden="1" customHeight="1" x14ac:dyDescent="0.2"/>
    <row r="667" ht="15.75" hidden="1" customHeight="1" x14ac:dyDescent="0.2"/>
    <row r="668" ht="15.75" hidden="1" customHeight="1" x14ac:dyDescent="0.2"/>
    <row r="669" ht="15.75" hidden="1" customHeight="1" x14ac:dyDescent="0.2"/>
    <row r="670" ht="15.75" hidden="1" customHeight="1" x14ac:dyDescent="0.2"/>
    <row r="671" ht="15.75" hidden="1" customHeight="1" x14ac:dyDescent="0.2"/>
    <row r="672" ht="15.75" hidden="1" customHeight="1" x14ac:dyDescent="0.2"/>
    <row r="673" ht="15.75" hidden="1" customHeight="1" x14ac:dyDescent="0.2"/>
    <row r="674" ht="15.75" hidden="1" customHeight="1" x14ac:dyDescent="0.2"/>
    <row r="675" ht="15.75" hidden="1" customHeight="1" x14ac:dyDescent="0.2"/>
    <row r="676" ht="15.75" hidden="1" customHeight="1" x14ac:dyDescent="0.2"/>
    <row r="677" ht="15.75" hidden="1" customHeight="1" x14ac:dyDescent="0.2"/>
    <row r="678" ht="15.75" hidden="1" customHeight="1" x14ac:dyDescent="0.2"/>
    <row r="679" ht="15.75" hidden="1" customHeight="1" x14ac:dyDescent="0.2"/>
    <row r="680" ht="15.75" hidden="1" customHeight="1" x14ac:dyDescent="0.2"/>
    <row r="681" ht="15.75" hidden="1" customHeight="1" x14ac:dyDescent="0.2"/>
    <row r="682" ht="15.75" hidden="1" customHeight="1" x14ac:dyDescent="0.2"/>
    <row r="683" ht="15.75" hidden="1" customHeight="1" x14ac:dyDescent="0.2"/>
    <row r="684" ht="15.75" hidden="1" customHeight="1" x14ac:dyDescent="0.2"/>
    <row r="685" ht="15.75" hidden="1" customHeight="1" x14ac:dyDescent="0.2"/>
    <row r="686" ht="15.75" hidden="1" customHeight="1" x14ac:dyDescent="0.2"/>
    <row r="687" ht="15.75" hidden="1" customHeight="1" x14ac:dyDescent="0.2"/>
    <row r="688" ht="15.75" hidden="1" customHeight="1" x14ac:dyDescent="0.2"/>
    <row r="689" ht="15.75" hidden="1" customHeight="1" x14ac:dyDescent="0.2"/>
    <row r="690" ht="15.75" hidden="1" customHeight="1" x14ac:dyDescent="0.2"/>
    <row r="691" ht="15.75" hidden="1" customHeight="1" x14ac:dyDescent="0.2"/>
    <row r="692" ht="15.75" hidden="1" customHeight="1" x14ac:dyDescent="0.2"/>
    <row r="693" ht="15.75" hidden="1" customHeight="1" x14ac:dyDescent="0.2"/>
    <row r="694" ht="15.75" hidden="1" customHeight="1" x14ac:dyDescent="0.2"/>
    <row r="695" ht="15.75" hidden="1" customHeight="1" x14ac:dyDescent="0.2"/>
    <row r="696" ht="15.75" hidden="1" customHeight="1" x14ac:dyDescent="0.2"/>
    <row r="697" ht="15.75" hidden="1" customHeight="1" x14ac:dyDescent="0.2"/>
    <row r="698" ht="15.75" hidden="1" customHeight="1" x14ac:dyDescent="0.2"/>
    <row r="699" ht="15.75" hidden="1" customHeight="1" x14ac:dyDescent="0.2"/>
    <row r="700" ht="15.75" hidden="1" customHeight="1" x14ac:dyDescent="0.2"/>
    <row r="701" ht="15.75" hidden="1" customHeight="1" x14ac:dyDescent="0.2"/>
    <row r="702" ht="15.75" hidden="1" customHeight="1" x14ac:dyDescent="0.2"/>
    <row r="703" ht="15.75" hidden="1" customHeight="1" x14ac:dyDescent="0.2"/>
    <row r="704" ht="15.75" hidden="1" customHeight="1" x14ac:dyDescent="0.2"/>
    <row r="705" ht="15.75" hidden="1" customHeight="1" x14ac:dyDescent="0.2"/>
    <row r="706" ht="15.75" hidden="1" customHeight="1" x14ac:dyDescent="0.2"/>
    <row r="707" ht="15.75" hidden="1" customHeight="1" x14ac:dyDescent="0.2"/>
    <row r="708" ht="15.75" hidden="1" customHeight="1" x14ac:dyDescent="0.2"/>
    <row r="709" ht="15.75" hidden="1" customHeight="1" x14ac:dyDescent="0.2"/>
    <row r="710" ht="15.75" hidden="1" customHeight="1" x14ac:dyDescent="0.2"/>
    <row r="711" ht="15.75" hidden="1" customHeight="1" x14ac:dyDescent="0.2"/>
    <row r="712" ht="15.75" hidden="1" customHeight="1" x14ac:dyDescent="0.2"/>
    <row r="713" ht="15.75" hidden="1" customHeight="1" x14ac:dyDescent="0.2"/>
    <row r="714" ht="15.75" hidden="1" customHeight="1" x14ac:dyDescent="0.2"/>
    <row r="715" ht="15.75" hidden="1" customHeight="1" x14ac:dyDescent="0.2"/>
    <row r="716" ht="15.75" hidden="1" customHeight="1" x14ac:dyDescent="0.2"/>
    <row r="717" ht="15.75" hidden="1" customHeight="1" x14ac:dyDescent="0.2"/>
    <row r="718" ht="15.75" hidden="1" customHeight="1" x14ac:dyDescent="0.2"/>
    <row r="719" ht="15.75" hidden="1" customHeight="1" x14ac:dyDescent="0.2"/>
    <row r="720" ht="15.75" hidden="1" customHeight="1" x14ac:dyDescent="0.2"/>
    <row r="721" ht="15.75" hidden="1" customHeight="1" x14ac:dyDescent="0.2"/>
    <row r="722" ht="15.75" hidden="1" customHeight="1" x14ac:dyDescent="0.2"/>
    <row r="723" ht="15.75" hidden="1" customHeight="1" x14ac:dyDescent="0.2"/>
    <row r="724" ht="15.75" hidden="1" customHeight="1" x14ac:dyDescent="0.2"/>
    <row r="725" ht="15.75" hidden="1" customHeight="1" x14ac:dyDescent="0.2"/>
    <row r="726" ht="15.75" hidden="1" customHeight="1" x14ac:dyDescent="0.2"/>
    <row r="727" ht="15.75" hidden="1" customHeight="1" x14ac:dyDescent="0.2"/>
    <row r="728" ht="15.75" hidden="1" customHeight="1" x14ac:dyDescent="0.2"/>
    <row r="729" ht="15.75" hidden="1" customHeight="1" x14ac:dyDescent="0.2"/>
    <row r="730" ht="15.75" hidden="1" customHeight="1" x14ac:dyDescent="0.2"/>
    <row r="731" ht="15.75" hidden="1" customHeight="1" x14ac:dyDescent="0.2"/>
    <row r="732" ht="15.75" hidden="1" customHeight="1" x14ac:dyDescent="0.2"/>
    <row r="733" ht="15.75" hidden="1" customHeight="1" x14ac:dyDescent="0.2"/>
    <row r="734" ht="15.75" hidden="1" customHeight="1" x14ac:dyDescent="0.2"/>
    <row r="735" ht="15.75" hidden="1" customHeight="1" x14ac:dyDescent="0.2"/>
    <row r="736" ht="15.75" hidden="1" customHeight="1" x14ac:dyDescent="0.2"/>
    <row r="737" ht="15.75" hidden="1" customHeight="1" x14ac:dyDescent="0.2"/>
    <row r="738" ht="15.75" hidden="1" customHeight="1" x14ac:dyDescent="0.2"/>
    <row r="739" ht="15.75" hidden="1" customHeight="1" x14ac:dyDescent="0.2"/>
    <row r="740" ht="15.75" hidden="1" customHeight="1" x14ac:dyDescent="0.2"/>
    <row r="741" ht="15.75" hidden="1" customHeight="1" x14ac:dyDescent="0.2"/>
    <row r="742" ht="15.75" hidden="1" customHeight="1" x14ac:dyDescent="0.2"/>
    <row r="743" ht="15.75" hidden="1" customHeight="1" x14ac:dyDescent="0.2"/>
    <row r="744" ht="15.75" hidden="1" customHeight="1" x14ac:dyDescent="0.2"/>
    <row r="745" ht="15.75" hidden="1" customHeight="1" x14ac:dyDescent="0.2"/>
    <row r="746" ht="15.75" hidden="1" customHeight="1" x14ac:dyDescent="0.2"/>
    <row r="747" ht="15.75" hidden="1" customHeight="1" x14ac:dyDescent="0.2"/>
    <row r="748" ht="15.75" hidden="1" customHeight="1" x14ac:dyDescent="0.2"/>
    <row r="749" ht="15.75" hidden="1" customHeight="1" x14ac:dyDescent="0.2"/>
    <row r="750" ht="15.75" hidden="1" customHeight="1" x14ac:dyDescent="0.2"/>
    <row r="751" ht="15.75" hidden="1" customHeight="1" x14ac:dyDescent="0.2"/>
    <row r="752" ht="15.75" hidden="1" customHeight="1" x14ac:dyDescent="0.2"/>
    <row r="753" ht="15.75" hidden="1" customHeight="1" x14ac:dyDescent="0.2"/>
    <row r="754" ht="15.75" hidden="1" customHeight="1" x14ac:dyDescent="0.2"/>
    <row r="755" ht="15.75" hidden="1" customHeight="1" x14ac:dyDescent="0.2"/>
    <row r="756" ht="15.75" hidden="1" customHeight="1" x14ac:dyDescent="0.2"/>
    <row r="757" ht="15.75" hidden="1" customHeight="1" x14ac:dyDescent="0.2"/>
    <row r="758" ht="15.75" hidden="1" customHeight="1" x14ac:dyDescent="0.2"/>
    <row r="759" ht="15.75" hidden="1" customHeight="1" x14ac:dyDescent="0.2"/>
    <row r="760" ht="15.75" hidden="1" customHeight="1" x14ac:dyDescent="0.2"/>
    <row r="761" ht="15.75" hidden="1" customHeight="1" x14ac:dyDescent="0.2"/>
    <row r="762" ht="15.75" hidden="1" customHeight="1" x14ac:dyDescent="0.2"/>
    <row r="763" ht="15.75" hidden="1" customHeight="1" x14ac:dyDescent="0.2"/>
    <row r="764" ht="15.75" hidden="1" customHeight="1" x14ac:dyDescent="0.2"/>
    <row r="765" ht="15.75" hidden="1" customHeight="1" x14ac:dyDescent="0.2"/>
    <row r="766" ht="15.75" hidden="1" customHeight="1" x14ac:dyDescent="0.2"/>
    <row r="767" ht="15.75" hidden="1" customHeight="1" x14ac:dyDescent="0.2"/>
    <row r="768" ht="15.75" hidden="1" customHeight="1" x14ac:dyDescent="0.2"/>
    <row r="769" ht="15.75" hidden="1" customHeight="1" x14ac:dyDescent="0.2"/>
    <row r="770" ht="15.75" hidden="1" customHeight="1" x14ac:dyDescent="0.2"/>
    <row r="771" ht="15.75" hidden="1" customHeight="1" x14ac:dyDescent="0.2"/>
    <row r="772" ht="15.75" hidden="1" customHeight="1" x14ac:dyDescent="0.2"/>
    <row r="773" ht="15.75" hidden="1" customHeight="1" x14ac:dyDescent="0.2"/>
    <row r="774" ht="15.75" hidden="1" customHeight="1" x14ac:dyDescent="0.2"/>
    <row r="775" ht="15.75" hidden="1" customHeight="1" x14ac:dyDescent="0.2"/>
    <row r="776" ht="15.75" hidden="1" customHeight="1" x14ac:dyDescent="0.2"/>
    <row r="777" ht="15.75" hidden="1" customHeight="1" x14ac:dyDescent="0.2"/>
    <row r="778" ht="15.75" hidden="1" customHeight="1" x14ac:dyDescent="0.2"/>
    <row r="779" ht="15.75" hidden="1" customHeight="1" x14ac:dyDescent="0.2"/>
    <row r="780" ht="15.75" hidden="1" customHeight="1" x14ac:dyDescent="0.2"/>
    <row r="781" ht="15.75" hidden="1" customHeight="1" x14ac:dyDescent="0.2"/>
    <row r="782" ht="15.75" hidden="1" customHeight="1" x14ac:dyDescent="0.2"/>
    <row r="783" ht="15.75" hidden="1" customHeight="1" x14ac:dyDescent="0.2"/>
    <row r="784" ht="15.75" hidden="1" customHeight="1" x14ac:dyDescent="0.2"/>
    <row r="785" ht="15.75" hidden="1" customHeight="1" x14ac:dyDescent="0.2"/>
    <row r="786" ht="15.75" hidden="1" customHeight="1" x14ac:dyDescent="0.2"/>
    <row r="787" ht="15.75" hidden="1" customHeight="1" x14ac:dyDescent="0.2"/>
    <row r="788" ht="15.75" hidden="1" customHeight="1" x14ac:dyDescent="0.2"/>
    <row r="789" ht="15.75" hidden="1" customHeight="1" x14ac:dyDescent="0.2"/>
    <row r="790" ht="15.75" hidden="1" customHeight="1" x14ac:dyDescent="0.2"/>
    <row r="791" ht="15.75" hidden="1" customHeight="1" x14ac:dyDescent="0.2"/>
    <row r="792" ht="15.75" hidden="1" customHeight="1" x14ac:dyDescent="0.2"/>
    <row r="793" ht="15.75" hidden="1" customHeight="1" x14ac:dyDescent="0.2"/>
    <row r="794" ht="15.75" hidden="1" customHeight="1" x14ac:dyDescent="0.2"/>
    <row r="795" ht="15.75" hidden="1" customHeight="1" x14ac:dyDescent="0.2"/>
    <row r="796" ht="15.75" hidden="1" customHeight="1" x14ac:dyDescent="0.2"/>
    <row r="797" ht="15.75" hidden="1" customHeight="1" x14ac:dyDescent="0.2"/>
    <row r="798" ht="15.75" hidden="1" customHeight="1" x14ac:dyDescent="0.2"/>
    <row r="799" ht="15.75" hidden="1" customHeight="1" x14ac:dyDescent="0.2"/>
    <row r="800" ht="15.75" hidden="1" customHeight="1" x14ac:dyDescent="0.2"/>
    <row r="801" ht="15.75" hidden="1" customHeight="1" x14ac:dyDescent="0.2"/>
    <row r="802" ht="15.75" hidden="1" customHeight="1" x14ac:dyDescent="0.2"/>
    <row r="803" ht="15.75" hidden="1" customHeight="1" x14ac:dyDescent="0.2"/>
    <row r="804" ht="15.75" hidden="1" customHeight="1" x14ac:dyDescent="0.2"/>
    <row r="805" ht="15.75" hidden="1" customHeight="1" x14ac:dyDescent="0.2"/>
    <row r="806" ht="15.75" hidden="1" customHeight="1" x14ac:dyDescent="0.2"/>
    <row r="807" ht="15.75" hidden="1" customHeight="1" x14ac:dyDescent="0.2"/>
    <row r="808" ht="15.75" hidden="1" customHeight="1" x14ac:dyDescent="0.2"/>
    <row r="809" ht="15.75" hidden="1" customHeight="1" x14ac:dyDescent="0.2"/>
    <row r="810" ht="15.75" hidden="1" customHeight="1" x14ac:dyDescent="0.2"/>
    <row r="811" ht="15.75" hidden="1" customHeight="1" x14ac:dyDescent="0.2"/>
    <row r="812" ht="15.75" hidden="1" customHeight="1" x14ac:dyDescent="0.2"/>
    <row r="813" ht="15.75" hidden="1" customHeight="1" x14ac:dyDescent="0.2"/>
    <row r="814" ht="15.75" hidden="1" customHeight="1" x14ac:dyDescent="0.2"/>
    <row r="815" ht="15.75" hidden="1" customHeight="1" x14ac:dyDescent="0.2"/>
    <row r="816" ht="15.75" hidden="1" customHeight="1" x14ac:dyDescent="0.2"/>
    <row r="817" ht="15.75" hidden="1" customHeight="1" x14ac:dyDescent="0.2"/>
    <row r="818" ht="15.75" hidden="1" customHeight="1" x14ac:dyDescent="0.2"/>
    <row r="819" ht="15.75" hidden="1" customHeight="1" x14ac:dyDescent="0.2"/>
    <row r="820" ht="15.75" hidden="1" customHeight="1" x14ac:dyDescent="0.2"/>
    <row r="821" ht="15.75" hidden="1" customHeight="1" x14ac:dyDescent="0.2"/>
    <row r="822" ht="15.75" hidden="1" customHeight="1" x14ac:dyDescent="0.2"/>
    <row r="823" ht="15.75" hidden="1" customHeight="1" x14ac:dyDescent="0.2"/>
    <row r="824" ht="15.75" hidden="1" customHeight="1" x14ac:dyDescent="0.2"/>
    <row r="825" ht="15.75" hidden="1" customHeight="1" x14ac:dyDescent="0.2"/>
    <row r="826" ht="15.75" hidden="1" customHeight="1" x14ac:dyDescent="0.2"/>
    <row r="827" ht="15.75" hidden="1" customHeight="1" x14ac:dyDescent="0.2"/>
    <row r="828" ht="15.75" hidden="1" customHeight="1" x14ac:dyDescent="0.2"/>
    <row r="829" ht="15.75" hidden="1" customHeight="1" x14ac:dyDescent="0.2"/>
    <row r="830" ht="15.75" hidden="1" customHeight="1" x14ac:dyDescent="0.2"/>
    <row r="831" ht="15.75" hidden="1" customHeight="1" x14ac:dyDescent="0.2"/>
    <row r="832" ht="15.75" hidden="1" customHeight="1" x14ac:dyDescent="0.2"/>
    <row r="833" ht="15.75" hidden="1" customHeight="1" x14ac:dyDescent="0.2"/>
    <row r="834" ht="15.75" hidden="1" customHeight="1" x14ac:dyDescent="0.2"/>
    <row r="835" ht="15.75" hidden="1" customHeight="1" x14ac:dyDescent="0.2"/>
    <row r="836" ht="15.75" hidden="1" customHeight="1" x14ac:dyDescent="0.2"/>
    <row r="837" ht="15.75" hidden="1" customHeight="1" x14ac:dyDescent="0.2"/>
    <row r="838" ht="15.75" hidden="1" customHeight="1" x14ac:dyDescent="0.2"/>
    <row r="839" ht="15.75" hidden="1" customHeight="1" x14ac:dyDescent="0.2"/>
    <row r="840" ht="15.75" hidden="1" customHeight="1" x14ac:dyDescent="0.2"/>
    <row r="841" ht="15.75" hidden="1" customHeight="1" x14ac:dyDescent="0.2"/>
    <row r="842" ht="15.75" hidden="1" customHeight="1" x14ac:dyDescent="0.2"/>
    <row r="843" ht="15.75" hidden="1" customHeight="1" x14ac:dyDescent="0.2"/>
    <row r="844" ht="15.75" hidden="1" customHeight="1" x14ac:dyDescent="0.2"/>
    <row r="845" ht="15.75" hidden="1" customHeight="1" x14ac:dyDescent="0.2"/>
    <row r="846" ht="15.75" hidden="1" customHeight="1" x14ac:dyDescent="0.2"/>
    <row r="847" ht="15.75" hidden="1" customHeight="1" x14ac:dyDescent="0.2"/>
    <row r="848" ht="15.75" hidden="1" customHeight="1" x14ac:dyDescent="0.2"/>
    <row r="849" ht="15.75" hidden="1" customHeight="1" x14ac:dyDescent="0.2"/>
    <row r="850" ht="15.75" hidden="1" customHeight="1" x14ac:dyDescent="0.2"/>
    <row r="851" ht="15.75" hidden="1" customHeight="1" x14ac:dyDescent="0.2"/>
    <row r="852" ht="15.75" hidden="1" customHeight="1" x14ac:dyDescent="0.2"/>
    <row r="853" ht="15.75" hidden="1" customHeight="1" x14ac:dyDescent="0.2"/>
    <row r="854" ht="15.75" hidden="1" customHeight="1" x14ac:dyDescent="0.2"/>
    <row r="855" ht="15.75" hidden="1" customHeight="1" x14ac:dyDescent="0.2"/>
    <row r="856" ht="15.75" hidden="1" customHeight="1" x14ac:dyDescent="0.2"/>
    <row r="857" ht="15.75" hidden="1" customHeight="1" x14ac:dyDescent="0.2"/>
    <row r="858" ht="15.75" hidden="1" customHeight="1" x14ac:dyDescent="0.2"/>
    <row r="859" ht="15.75" hidden="1" customHeight="1" x14ac:dyDescent="0.2"/>
    <row r="860" ht="15.75" hidden="1" customHeight="1" x14ac:dyDescent="0.2"/>
    <row r="861" ht="15.75" hidden="1" customHeight="1" x14ac:dyDescent="0.2"/>
    <row r="862" ht="15.75" hidden="1" customHeight="1" x14ac:dyDescent="0.2"/>
    <row r="863" ht="15.75" hidden="1" customHeight="1" x14ac:dyDescent="0.2"/>
    <row r="864" ht="15.75" hidden="1" customHeight="1" x14ac:dyDescent="0.2"/>
    <row r="865" ht="15.75" hidden="1" customHeight="1" x14ac:dyDescent="0.2"/>
    <row r="866" ht="15.75" hidden="1" customHeight="1" x14ac:dyDescent="0.2"/>
    <row r="867" ht="15.75" hidden="1" customHeight="1" x14ac:dyDescent="0.2"/>
    <row r="868" ht="15.75" hidden="1" customHeight="1" x14ac:dyDescent="0.2"/>
    <row r="869" ht="15.75" hidden="1" customHeight="1" x14ac:dyDescent="0.2"/>
    <row r="870" ht="15.75" hidden="1" customHeight="1" x14ac:dyDescent="0.2"/>
    <row r="871" ht="15.75" hidden="1" customHeight="1" x14ac:dyDescent="0.2"/>
    <row r="872" ht="15.75" hidden="1" customHeight="1" x14ac:dyDescent="0.2"/>
    <row r="873" ht="15.75" hidden="1" customHeight="1" x14ac:dyDescent="0.2"/>
    <row r="874" ht="15.75" hidden="1" customHeight="1" x14ac:dyDescent="0.2"/>
    <row r="875" ht="15.75" hidden="1" customHeight="1" x14ac:dyDescent="0.2"/>
    <row r="876" ht="15.75" hidden="1" customHeight="1" x14ac:dyDescent="0.2"/>
    <row r="877" ht="15.75" hidden="1" customHeight="1" x14ac:dyDescent="0.2"/>
    <row r="878" ht="15.75" hidden="1" customHeight="1" x14ac:dyDescent="0.2"/>
    <row r="879" ht="15.75" hidden="1" customHeight="1" x14ac:dyDescent="0.2"/>
    <row r="880" ht="15.75" hidden="1" customHeight="1" x14ac:dyDescent="0.2"/>
    <row r="881" ht="15.75" hidden="1" customHeight="1" x14ac:dyDescent="0.2"/>
    <row r="882" ht="15.75" hidden="1" customHeight="1" x14ac:dyDescent="0.2"/>
    <row r="883" ht="15.75" hidden="1" customHeight="1" x14ac:dyDescent="0.2"/>
    <row r="884" ht="15.75" hidden="1" customHeight="1" x14ac:dyDescent="0.2"/>
    <row r="885" ht="15.75" hidden="1" customHeight="1" x14ac:dyDescent="0.2"/>
    <row r="886" ht="15.75" hidden="1" customHeight="1" x14ac:dyDescent="0.2"/>
    <row r="887" ht="15.75" hidden="1" customHeight="1" x14ac:dyDescent="0.2"/>
    <row r="888" ht="15.75" hidden="1" customHeight="1" x14ac:dyDescent="0.2"/>
    <row r="889" ht="15.75" hidden="1" customHeight="1" x14ac:dyDescent="0.2"/>
    <row r="890" ht="15.75" hidden="1" customHeight="1" x14ac:dyDescent="0.2"/>
    <row r="891" ht="15.75" hidden="1" customHeight="1" x14ac:dyDescent="0.2"/>
    <row r="892" ht="15.75" hidden="1" customHeight="1" x14ac:dyDescent="0.2"/>
    <row r="893" ht="15.75" hidden="1" customHeight="1" x14ac:dyDescent="0.2"/>
    <row r="894" ht="15.75" hidden="1" customHeight="1" x14ac:dyDescent="0.2"/>
    <row r="895" ht="15.75" hidden="1" customHeight="1" x14ac:dyDescent="0.2"/>
    <row r="896" ht="15.75" hidden="1" customHeight="1" x14ac:dyDescent="0.2"/>
    <row r="897" ht="15.75" hidden="1" customHeight="1" x14ac:dyDescent="0.2"/>
    <row r="898" ht="15.75" hidden="1" customHeight="1" x14ac:dyDescent="0.2"/>
    <row r="899" ht="15.75" hidden="1" customHeight="1" x14ac:dyDescent="0.2"/>
    <row r="900" ht="15.75" hidden="1" customHeight="1" x14ac:dyDescent="0.2"/>
    <row r="901" ht="15.75" hidden="1" customHeight="1" x14ac:dyDescent="0.2"/>
    <row r="902" ht="15.75" hidden="1" customHeight="1" x14ac:dyDescent="0.2"/>
    <row r="903" ht="15.75" hidden="1" customHeight="1" x14ac:dyDescent="0.2"/>
    <row r="904" ht="15.75" hidden="1" customHeight="1" x14ac:dyDescent="0.2"/>
    <row r="905" ht="15.75" hidden="1" customHeight="1" x14ac:dyDescent="0.2"/>
    <row r="906" ht="15.75" hidden="1" customHeight="1" x14ac:dyDescent="0.2"/>
    <row r="907" ht="15.75" hidden="1" customHeight="1" x14ac:dyDescent="0.2"/>
    <row r="908" ht="15.75" hidden="1" customHeight="1" x14ac:dyDescent="0.2"/>
    <row r="909" ht="15.75" hidden="1" customHeight="1" x14ac:dyDescent="0.2"/>
    <row r="910" ht="15.75" hidden="1" customHeight="1" x14ac:dyDescent="0.2"/>
    <row r="911" ht="15.75" hidden="1" customHeight="1" x14ac:dyDescent="0.2"/>
    <row r="912" ht="15.75" hidden="1" customHeight="1" x14ac:dyDescent="0.2"/>
    <row r="913" ht="15.75" hidden="1" customHeight="1" x14ac:dyDescent="0.2"/>
    <row r="914" ht="15.75" hidden="1" customHeight="1" x14ac:dyDescent="0.2"/>
    <row r="915" ht="15.75" hidden="1" customHeight="1" x14ac:dyDescent="0.2"/>
    <row r="916" ht="15.75" hidden="1" customHeight="1" x14ac:dyDescent="0.2"/>
    <row r="917" ht="15.75" hidden="1" customHeight="1" x14ac:dyDescent="0.2"/>
    <row r="918" ht="15.75" hidden="1" customHeight="1" x14ac:dyDescent="0.2"/>
    <row r="919" ht="15.75" hidden="1" customHeight="1" x14ac:dyDescent="0.2"/>
    <row r="920" ht="15.75" hidden="1" customHeight="1" x14ac:dyDescent="0.2"/>
    <row r="921" ht="15.75" hidden="1" customHeight="1" x14ac:dyDescent="0.2"/>
    <row r="922" ht="15.75" hidden="1" customHeight="1" x14ac:dyDescent="0.2"/>
    <row r="923" ht="15.75" hidden="1" customHeight="1" x14ac:dyDescent="0.2"/>
    <row r="924" ht="15.75" hidden="1" customHeight="1" x14ac:dyDescent="0.2"/>
    <row r="925" ht="15.75" hidden="1" customHeight="1" x14ac:dyDescent="0.2"/>
    <row r="926" ht="15.75" hidden="1" customHeight="1" x14ac:dyDescent="0.2"/>
    <row r="927" ht="15.75" hidden="1" customHeight="1" x14ac:dyDescent="0.2"/>
    <row r="928" ht="15.75" hidden="1" customHeight="1" x14ac:dyDescent="0.2"/>
    <row r="929" ht="15.75" hidden="1" customHeight="1" x14ac:dyDescent="0.2"/>
    <row r="930" ht="15.75" hidden="1" customHeight="1" x14ac:dyDescent="0.2"/>
    <row r="931" ht="15.75" hidden="1" customHeight="1" x14ac:dyDescent="0.2"/>
    <row r="932" ht="15.75" hidden="1" customHeight="1" x14ac:dyDescent="0.2"/>
    <row r="933" ht="15.75" hidden="1" customHeight="1" x14ac:dyDescent="0.2"/>
    <row r="934" ht="15.75" hidden="1" customHeight="1" x14ac:dyDescent="0.2"/>
    <row r="935" ht="15.75" hidden="1" customHeight="1" x14ac:dyDescent="0.2"/>
    <row r="936" ht="15.75" hidden="1" customHeight="1" x14ac:dyDescent="0.2"/>
    <row r="937" ht="15.75" hidden="1" customHeight="1" x14ac:dyDescent="0.2"/>
    <row r="938" ht="15.75" hidden="1" customHeight="1" x14ac:dyDescent="0.2"/>
    <row r="939" ht="15.75" hidden="1" customHeight="1" x14ac:dyDescent="0.2"/>
    <row r="940" ht="15.75" hidden="1" customHeight="1" x14ac:dyDescent="0.2"/>
    <row r="941" ht="15.75" hidden="1" customHeight="1" x14ac:dyDescent="0.2"/>
    <row r="942" ht="15.75" hidden="1" customHeight="1" x14ac:dyDescent="0.2"/>
    <row r="943" ht="15.75" hidden="1" customHeight="1" x14ac:dyDescent="0.2"/>
    <row r="944" ht="15.75" hidden="1" customHeight="1" x14ac:dyDescent="0.2"/>
    <row r="945" ht="15.75" hidden="1" customHeight="1" x14ac:dyDescent="0.2"/>
    <row r="946" ht="15.75" hidden="1" customHeight="1" x14ac:dyDescent="0.2"/>
    <row r="947" ht="15.75" hidden="1" customHeight="1" x14ac:dyDescent="0.2"/>
    <row r="948" ht="15.75" hidden="1" customHeight="1" x14ac:dyDescent="0.2"/>
    <row r="949" ht="15.75" hidden="1" customHeight="1" x14ac:dyDescent="0.2"/>
    <row r="950" ht="15.75" hidden="1" customHeight="1" x14ac:dyDescent="0.2"/>
    <row r="951" ht="15.75" hidden="1" customHeight="1" x14ac:dyDescent="0.2"/>
    <row r="952" ht="15.75" hidden="1" customHeight="1" x14ac:dyDescent="0.2"/>
    <row r="953" ht="15.75" hidden="1" customHeight="1" x14ac:dyDescent="0.2"/>
    <row r="954" ht="15.75" hidden="1" customHeight="1" x14ac:dyDescent="0.2"/>
    <row r="955" ht="15.75" hidden="1" customHeight="1" x14ac:dyDescent="0.2"/>
    <row r="956" ht="15.75" hidden="1" customHeight="1" x14ac:dyDescent="0.2"/>
    <row r="957" ht="15.75" hidden="1" customHeight="1" x14ac:dyDescent="0.2"/>
    <row r="958" ht="15.75" hidden="1" customHeight="1" x14ac:dyDescent="0.2"/>
    <row r="959" ht="15.75" hidden="1" customHeight="1" x14ac:dyDescent="0.2"/>
    <row r="960" ht="15.75" hidden="1" customHeight="1" x14ac:dyDescent="0.2"/>
    <row r="961" ht="15.75" hidden="1" customHeight="1" x14ac:dyDescent="0.2"/>
    <row r="962" ht="15.75" hidden="1" customHeight="1" x14ac:dyDescent="0.2"/>
    <row r="963" ht="15.75" hidden="1" customHeight="1" x14ac:dyDescent="0.2"/>
    <row r="964" ht="15.75" hidden="1" customHeight="1" x14ac:dyDescent="0.2"/>
    <row r="965" ht="15.75" hidden="1" customHeight="1" x14ac:dyDescent="0.2"/>
    <row r="966" ht="15.75" hidden="1" customHeight="1" x14ac:dyDescent="0.2"/>
    <row r="967" ht="15.75" hidden="1" customHeight="1" x14ac:dyDescent="0.2"/>
    <row r="968" ht="15.75" hidden="1" customHeight="1" x14ac:dyDescent="0.2"/>
    <row r="969" ht="15.75" hidden="1" customHeight="1" x14ac:dyDescent="0.2"/>
    <row r="970" ht="15.75" hidden="1" customHeight="1" x14ac:dyDescent="0.2"/>
    <row r="971" ht="15.75" hidden="1" customHeight="1" x14ac:dyDescent="0.2"/>
    <row r="972" ht="15.75" hidden="1" customHeight="1" x14ac:dyDescent="0.2"/>
    <row r="973" ht="15.75" hidden="1" customHeight="1" x14ac:dyDescent="0.2"/>
    <row r="974" ht="15.75" hidden="1" customHeight="1" x14ac:dyDescent="0.2"/>
    <row r="975" ht="15.75" hidden="1" customHeight="1" x14ac:dyDescent="0.2"/>
    <row r="976" ht="15.75" hidden="1" customHeight="1" x14ac:dyDescent="0.2"/>
    <row r="977" ht="15.75" hidden="1" customHeight="1" x14ac:dyDescent="0.2"/>
    <row r="978" ht="15.75" hidden="1" customHeight="1" x14ac:dyDescent="0.2"/>
    <row r="979" ht="15.75" hidden="1" customHeight="1" x14ac:dyDescent="0.2"/>
    <row r="980" ht="15.75" hidden="1" customHeight="1" x14ac:dyDescent="0.2"/>
    <row r="981" ht="15.75" hidden="1" customHeight="1" x14ac:dyDescent="0.2"/>
    <row r="982" ht="15.75" hidden="1" customHeight="1" x14ac:dyDescent="0.2"/>
    <row r="983" ht="15.75" hidden="1" customHeight="1" x14ac:dyDescent="0.2"/>
    <row r="984" ht="15.75" hidden="1" customHeight="1" x14ac:dyDescent="0.2"/>
    <row r="985" ht="15.75" hidden="1" customHeight="1" x14ac:dyDescent="0.2"/>
    <row r="986" ht="15.75" hidden="1" customHeight="1" x14ac:dyDescent="0.2"/>
    <row r="987" ht="15.75" hidden="1" customHeight="1" x14ac:dyDescent="0.2"/>
    <row r="988" ht="15.75" hidden="1" customHeight="1" x14ac:dyDescent="0.2"/>
    <row r="989" ht="15.75" hidden="1" customHeight="1" x14ac:dyDescent="0.2"/>
    <row r="990" ht="15.75" hidden="1" customHeight="1" x14ac:dyDescent="0.2"/>
    <row r="991" ht="15.75" hidden="1" customHeight="1" x14ac:dyDescent="0.2"/>
    <row r="992" ht="15.75" hidden="1" customHeight="1" x14ac:dyDescent="0.2"/>
    <row r="993" ht="15.75" hidden="1" customHeight="1" x14ac:dyDescent="0.2"/>
    <row r="994" ht="15.75" hidden="1" customHeight="1" x14ac:dyDescent="0.2"/>
    <row r="995" ht="15.75" hidden="1" customHeight="1" x14ac:dyDescent="0.2"/>
    <row r="996" ht="15.75" hidden="1" customHeight="1" x14ac:dyDescent="0.2"/>
    <row r="997" ht="15.75" hidden="1" customHeight="1" x14ac:dyDescent="0.2"/>
    <row r="998" ht="15.75" hidden="1" customHeight="1" x14ac:dyDescent="0.2"/>
    <row r="999" ht="15.75" hidden="1" customHeight="1" x14ac:dyDescent="0.2"/>
    <row r="1000" ht="15.75" hidden="1" customHeight="1" x14ac:dyDescent="0.2"/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PANADOL</vt:lpstr>
      <vt:lpstr>Estado Financiero PANADOL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 de Windows</cp:lastModifiedBy>
  <dcterms:created xsi:type="dcterms:W3CDTF">2020-10-01T04:46:08Z</dcterms:created>
  <dcterms:modified xsi:type="dcterms:W3CDTF">2020-10-01T04:49:25Z</dcterms:modified>
</cp:coreProperties>
</file>